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ymsoffice.sharepoint.com/sites/CHFSOHDASUP-MSTeams/Shared Documents/SUP_28/SUP28 Admin/"/>
    </mc:Choice>
  </mc:AlternateContent>
  <xr:revisionPtr revIDLastSave="330" documentId="8_{D0A89F22-67E7-4060-B992-FAEF4271673B}" xr6:coauthVersionLast="47" xr6:coauthVersionMax="47" xr10:uidLastSave="{BCEFED49-9482-433A-B0F1-87EF4E73314F}"/>
  <bookViews>
    <workbookView xWindow="-108" yWindow="-108" windowWidth="23256" windowHeight="12456" xr2:uid="{00000000-000D-0000-FFFF-FFFF00000000}"/>
  </bookViews>
  <sheets>
    <sheet name="Instructions - READ ME" sheetId="5" r:id="rId1"/>
    <sheet name="SUP Budget" sheetId="3" r:id="rId2"/>
    <sheet name="Budget Summary" sheetId="6" r:id="rId3"/>
  </sheets>
  <definedNames>
    <definedName name="_xlnm.Print_Area" localSheetId="2">'Budget Summary'!$A$1:$F$54</definedName>
    <definedName name="_xlnm.Print_Area" localSheetId="0">'Instructions - READ ME'!$A$1:$M$24</definedName>
    <definedName name="_xlnm.Print_Area" localSheetId="1">'SUP Budget'!$A$1:$G$115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3" l="1"/>
  <c r="N24" i="3"/>
  <c r="G68" i="3"/>
  <c r="N42" i="3"/>
  <c r="N39" i="3"/>
  <c r="N36" i="3"/>
  <c r="N33" i="3"/>
  <c r="N30" i="3"/>
  <c r="N27" i="3"/>
  <c r="N21" i="3"/>
  <c r="N18" i="3"/>
  <c r="N15" i="3"/>
  <c r="I18" i="3"/>
  <c r="I21" i="3"/>
  <c r="I24" i="3"/>
  <c r="I27" i="3"/>
  <c r="I30" i="3"/>
  <c r="I33" i="3"/>
  <c r="I36" i="3"/>
  <c r="E36" i="3" s="1"/>
  <c r="I39" i="3"/>
  <c r="I42" i="3"/>
  <c r="F104" i="3"/>
  <c r="F103" i="3"/>
  <c r="F102" i="3"/>
  <c r="E104" i="3"/>
  <c r="E103" i="3"/>
  <c r="E102" i="3"/>
  <c r="G77" i="3"/>
  <c r="G78" i="3"/>
  <c r="G69" i="3"/>
  <c r="I15" i="3"/>
  <c r="G103" i="3" l="1"/>
  <c r="G104" i="3"/>
  <c r="F105" i="3"/>
  <c r="C44" i="6" s="1"/>
  <c r="F44" i="6" s="1"/>
  <c r="E105" i="3"/>
  <c r="C26" i="6" s="1"/>
  <c r="D26" i="6" s="1"/>
  <c r="G102" i="3"/>
  <c r="A1" i="6"/>
  <c r="D44" i="6" l="1"/>
  <c r="E44" i="6" s="1"/>
  <c r="F26" i="6"/>
  <c r="E26" i="6"/>
  <c r="G105" i="3"/>
  <c r="A26" i="6"/>
  <c r="B10" i="6"/>
  <c r="E15" i="3"/>
  <c r="T15" i="3" s="1"/>
  <c r="F90" i="3"/>
  <c r="E90" i="3"/>
  <c r="F15" i="3"/>
  <c r="E64" i="3" l="1"/>
  <c r="E80" i="3"/>
  <c r="G84" i="3" l="1"/>
  <c r="G85" i="3"/>
  <c r="G86" i="3"/>
  <c r="G87" i="3"/>
  <c r="G88" i="3"/>
  <c r="C41" i="6"/>
  <c r="C23" i="6"/>
  <c r="F23" i="6" s="1"/>
  <c r="G83" i="3"/>
  <c r="F41" i="6" l="1"/>
  <c r="D41" i="6"/>
  <c r="E41" i="6" s="1"/>
  <c r="D23" i="6"/>
  <c r="E23" i="6" s="1"/>
  <c r="G90" i="3"/>
  <c r="B5" i="6" l="1"/>
  <c r="B6" i="6"/>
  <c r="B7" i="6"/>
  <c r="B8" i="6"/>
  <c r="B9" i="6"/>
  <c r="B4" i="6"/>
  <c r="F64" i="3" l="1"/>
  <c r="E42" i="3"/>
  <c r="E39" i="3"/>
  <c r="E33" i="3"/>
  <c r="E30" i="3"/>
  <c r="E27" i="3"/>
  <c r="E24" i="3"/>
  <c r="E21" i="3"/>
  <c r="E18" i="3"/>
  <c r="S42" i="3"/>
  <c r="S39" i="3"/>
  <c r="S36" i="3"/>
  <c r="S33" i="3"/>
  <c r="S30" i="3"/>
  <c r="S27" i="3"/>
  <c r="S24" i="3"/>
  <c r="S21" i="3"/>
  <c r="S18" i="3"/>
  <c r="S15" i="3"/>
  <c r="C37" i="6" l="1"/>
  <c r="C19" i="6"/>
  <c r="F19" i="6" s="1"/>
  <c r="F80" i="3"/>
  <c r="G76" i="3"/>
  <c r="F42" i="3"/>
  <c r="U42" i="3" s="1"/>
  <c r="F39" i="3"/>
  <c r="U39" i="3" s="1"/>
  <c r="F36" i="3"/>
  <c r="U36" i="3" s="1"/>
  <c r="F33" i="3"/>
  <c r="U33" i="3" s="1"/>
  <c r="F30" i="3"/>
  <c r="U30" i="3" s="1"/>
  <c r="F27" i="3"/>
  <c r="U27" i="3" s="1"/>
  <c r="F24" i="3"/>
  <c r="U24" i="3" s="1"/>
  <c r="F21" i="3"/>
  <c r="U21" i="3" s="1"/>
  <c r="F18" i="3"/>
  <c r="U18" i="3" s="1"/>
  <c r="U15" i="3"/>
  <c r="U44" i="3" s="1"/>
  <c r="T42" i="3"/>
  <c r="T36" i="3"/>
  <c r="D37" i="6" l="1"/>
  <c r="E37" i="6" s="1"/>
  <c r="F37" i="6"/>
  <c r="D19" i="6"/>
  <c r="C21" i="6"/>
  <c r="F21" i="6" s="1"/>
  <c r="C39" i="6"/>
  <c r="E19" i="6"/>
  <c r="G80" i="3"/>
  <c r="G64" i="3"/>
  <c r="G39" i="3"/>
  <c r="G42" i="3"/>
  <c r="T39" i="3"/>
  <c r="V39" i="3" s="1"/>
  <c r="V36" i="3"/>
  <c r="V42" i="3"/>
  <c r="F46" i="3"/>
  <c r="C35" i="6" s="1"/>
  <c r="F39" i="6" l="1"/>
  <c r="D39" i="6"/>
  <c r="E39" i="6" s="1"/>
  <c r="D35" i="6"/>
  <c r="E35" i="6" s="1"/>
  <c r="D21" i="6"/>
  <c r="E21" i="6" s="1"/>
  <c r="F35" i="6"/>
  <c r="G36" i="3"/>
  <c r="F72" i="3" l="1"/>
  <c r="E72" i="3"/>
  <c r="G70" i="3"/>
  <c r="G53" i="3"/>
  <c r="G54" i="3"/>
  <c r="G55" i="3"/>
  <c r="G56" i="3"/>
  <c r="G57" i="3"/>
  <c r="G58" i="3"/>
  <c r="G59" i="3"/>
  <c r="G60" i="3"/>
  <c r="G61" i="3"/>
  <c r="G62" i="3"/>
  <c r="G52" i="3"/>
  <c r="T33" i="3"/>
  <c r="V33" i="3" s="1"/>
  <c r="T27" i="3"/>
  <c r="C38" i="6" l="1"/>
  <c r="C20" i="6"/>
  <c r="G72" i="3"/>
  <c r="T21" i="3"/>
  <c r="G33" i="3"/>
  <c r="D38" i="6" l="1"/>
  <c r="E38" i="6" s="1"/>
  <c r="F38" i="6"/>
  <c r="D20" i="6"/>
  <c r="E20" i="6" s="1"/>
  <c r="F20" i="6"/>
  <c r="G30" i="3"/>
  <c r="T30" i="3"/>
  <c r="V30" i="3" s="1"/>
  <c r="V21" i="3"/>
  <c r="G24" i="3"/>
  <c r="T24" i="3"/>
  <c r="V24" i="3" s="1"/>
  <c r="G18" i="3"/>
  <c r="T18" i="3"/>
  <c r="T44" i="3" s="1"/>
  <c r="G27" i="3"/>
  <c r="G15" i="3"/>
  <c r="G21" i="3"/>
  <c r="V27" i="3"/>
  <c r="C17" i="6" l="1"/>
  <c r="E47" i="3"/>
  <c r="F47" i="3"/>
  <c r="C36" i="6" s="1"/>
  <c r="D36" i="6" s="1"/>
  <c r="G46" i="3"/>
  <c r="V18" i="3"/>
  <c r="V15" i="3"/>
  <c r="V44" i="3" s="1"/>
  <c r="D17" i="6" l="1"/>
  <c r="F36" i="6"/>
  <c r="F17" i="6"/>
  <c r="E36" i="6"/>
  <c r="C18" i="6"/>
  <c r="G47" i="3"/>
  <c r="E49" i="3"/>
  <c r="E94" i="3" s="1"/>
  <c r="D18" i="6" l="1"/>
  <c r="F18" i="6"/>
  <c r="E17" i="6"/>
  <c r="E101" i="3"/>
  <c r="E107" i="3" s="1"/>
  <c r="E97" i="3"/>
  <c r="F49" i="3"/>
  <c r="F94" i="3" s="1"/>
  <c r="E111" i="3" l="1"/>
  <c r="C25" i="6"/>
  <c r="E18" i="6"/>
  <c r="F101" i="3"/>
  <c r="F97" i="3"/>
  <c r="G49" i="3"/>
  <c r="G91" i="3" s="1"/>
  <c r="C43" i="6" l="1"/>
  <c r="D43" i="6" s="1"/>
  <c r="D46" i="6" s="1"/>
  <c r="F107" i="3"/>
  <c r="G107" i="3" s="1"/>
  <c r="F25" i="6"/>
  <c r="C28" i="6"/>
  <c r="D25" i="6"/>
  <c r="G94" i="3"/>
  <c r="G101" i="3"/>
  <c r="C46" i="6" l="1"/>
  <c r="C48" i="6" s="1"/>
  <c r="F43" i="6"/>
  <c r="E25" i="6"/>
  <c r="E28" i="6" s="1"/>
  <c r="D28" i="6"/>
  <c r="E43" i="6"/>
  <c r="E46" i="6" s="1"/>
  <c r="F111" i="3"/>
  <c r="G97" i="3"/>
  <c r="E48" i="6" l="1"/>
  <c r="F28" i="6"/>
  <c r="D48" i="6"/>
  <c r="F49" i="6" s="1"/>
  <c r="F46" i="6"/>
  <c r="F48" i="6" l="1"/>
  <c r="G111" i="3"/>
</calcChain>
</file>

<file path=xl/sharedStrings.xml><?xml version="1.0" encoding="utf-8"?>
<sst xmlns="http://schemas.openxmlformats.org/spreadsheetml/2006/main" count="179" uniqueCount="101">
  <si>
    <t>University</t>
  </si>
  <si>
    <t>Project Title</t>
  </si>
  <si>
    <t>Project Start Date</t>
  </si>
  <si>
    <t>Project End Date</t>
  </si>
  <si>
    <t>Prinicple Investigator</t>
  </si>
  <si>
    <t>TOTAL PROJECT EXPENSES</t>
  </si>
  <si>
    <t>FY#1 Salary &amp; Fringe</t>
  </si>
  <si>
    <t>FY#2 Salary &amp; Fringe</t>
  </si>
  <si>
    <t>Monthly</t>
  </si>
  <si>
    <t>FTE Salary</t>
  </si>
  <si>
    <t>Actual %</t>
  </si>
  <si>
    <t>Months</t>
  </si>
  <si>
    <t>Fringe Benefits</t>
  </si>
  <si>
    <t>DIRECT COSTS</t>
  </si>
  <si>
    <t>Year 1</t>
  </si>
  <si>
    <t>Year 2</t>
  </si>
  <si>
    <t>Total</t>
  </si>
  <si>
    <t>Salaries</t>
  </si>
  <si>
    <t>Title</t>
  </si>
  <si>
    <t>Name #2</t>
  </si>
  <si>
    <t>Name #3</t>
  </si>
  <si>
    <t>Name #4</t>
  </si>
  <si>
    <t>Name #5</t>
  </si>
  <si>
    <t>Name #6</t>
  </si>
  <si>
    <t>Name #7</t>
  </si>
  <si>
    <t>Name #8</t>
  </si>
  <si>
    <t>Name #9</t>
  </si>
  <si>
    <t>Name #10</t>
  </si>
  <si>
    <t xml:space="preserve">   _________</t>
  </si>
  <si>
    <t xml:space="preserve"> </t>
  </si>
  <si>
    <t>Total Salaries and Wages</t>
  </si>
  <si>
    <t>Total Fringe Benefits</t>
  </si>
  <si>
    <t>Total Personnel Costs</t>
  </si>
  <si>
    <t>Other Expenses</t>
  </si>
  <si>
    <t>Direct Expense</t>
  </si>
  <si>
    <t>description</t>
  </si>
  <si>
    <t>Total Other Expenses</t>
  </si>
  <si>
    <t>Subcontract</t>
  </si>
  <si>
    <t>Subcontract #1 if applicable</t>
  </si>
  <si>
    <t>Vendor Name</t>
  </si>
  <si>
    <t>Subcontract #2 if applicable</t>
  </si>
  <si>
    <t>Total Subcontract</t>
  </si>
  <si>
    <t>*exempt from F&amp;A</t>
  </si>
  <si>
    <t>Incentive</t>
  </si>
  <si>
    <t>Total Incentives</t>
  </si>
  <si>
    <t>Total Direct Costs</t>
  </si>
  <si>
    <t>F&amp;A Rate</t>
  </si>
  <si>
    <t>TOTAL PROJECT COSTS</t>
  </si>
  <si>
    <t>Budget Summary</t>
  </si>
  <si>
    <t>Short Title</t>
  </si>
  <si>
    <t>FY#1</t>
  </si>
  <si>
    <t>TOTAL BUDGET</t>
  </si>
  <si>
    <t>Match (univ)</t>
  </si>
  <si>
    <t>Salaries 50/50</t>
  </si>
  <si>
    <t>Fringe 50/50</t>
  </si>
  <si>
    <t>Other 50/50</t>
  </si>
  <si>
    <t>Subcontract 50/50</t>
  </si>
  <si>
    <t>F&amp;A</t>
  </si>
  <si>
    <t>total project cost for FY#1</t>
  </si>
  <si>
    <t>FY#2</t>
  </si>
  <si>
    <t>total project cost for FY#2</t>
  </si>
  <si>
    <t>TOTAL CONTRACT VALUE</t>
  </si>
  <si>
    <t>FY#1 100% Project Cost</t>
  </si>
  <si>
    <t>FY#2 100% Project Cost</t>
  </si>
  <si>
    <t>Federal Match (CHFS)</t>
  </si>
  <si>
    <t>Project budgets should be 100% of the TOTAL PROJECT BUDGET
Use the actual values DO NOT round or enter whole dollar amounts</t>
  </si>
  <si>
    <t>Fringe rate</t>
  </si>
  <si>
    <t>Tuition Remission*</t>
  </si>
  <si>
    <t>Total Tuition</t>
  </si>
  <si>
    <t>Guidelines for allowable Travel and Conference expenses</t>
  </si>
  <si>
    <r>
      <t xml:space="preserve"> - Travel </t>
    </r>
    <r>
      <rPr>
        <b/>
        <sz val="11"/>
        <color rgb="FFFF0000"/>
        <rFont val="Calibri"/>
        <family val="2"/>
        <scheme val="minor"/>
      </rPr>
      <t>MUST</t>
    </r>
    <r>
      <rPr>
        <sz val="11"/>
        <color rgb="FFFF0000"/>
        <rFont val="Calibri"/>
        <family val="2"/>
        <scheme val="minor"/>
      </rPr>
      <t xml:space="preserve"> be required for the completion of the project, i.e. outreach, surveys, interviews etc.</t>
    </r>
  </si>
  <si>
    <r>
      <t xml:space="preserve"> - Travel to Frankfort for CHFS SUP meetings is excluded and</t>
    </r>
    <r>
      <rPr>
        <b/>
        <u/>
        <sz val="11"/>
        <color rgb="FFFF0000"/>
        <rFont val="Calibri"/>
        <family val="2"/>
        <scheme val="minor"/>
      </rPr>
      <t xml:space="preserve"> will not</t>
    </r>
    <r>
      <rPr>
        <sz val="11"/>
        <color rgb="FFFF0000"/>
        <rFont val="Calibri"/>
        <family val="2"/>
        <scheme val="minor"/>
      </rPr>
      <t xml:space="preserve"> be reimbursed.</t>
    </r>
  </si>
  <si>
    <t>*Travel &amp; Conference expenses will be reviewed on a case by case basis - DMS has final authority to determine allowable expenses.</t>
  </si>
  <si>
    <t>Principal Investigator</t>
  </si>
  <si>
    <r>
      <t xml:space="preserve">* values in line 15 have been filled in as an </t>
    </r>
    <r>
      <rPr>
        <b/>
        <sz val="11"/>
        <color theme="8"/>
        <rFont val="Calibri"/>
        <family val="2"/>
        <scheme val="minor"/>
      </rPr>
      <t>example ONLY</t>
    </r>
    <r>
      <rPr>
        <sz val="11"/>
        <color theme="8"/>
        <rFont val="Calibri"/>
        <family val="2"/>
        <scheme val="minor"/>
      </rPr>
      <t xml:space="preserve"> - they should be replaced  with actual project values</t>
    </r>
  </si>
  <si>
    <t>Instructions for completing the Cabinet for Health and Family Services State-University Partnership Program Budget Form</t>
  </si>
  <si>
    <t>Tuition 50/50*</t>
  </si>
  <si>
    <t>Contract Number</t>
  </si>
  <si>
    <t>For CHFS Use</t>
  </si>
  <si>
    <t>Incentives</t>
  </si>
  <si>
    <t>Indirect Costs (tuition exempt)</t>
  </si>
  <si>
    <t>SUP28 State-University Partnership Project</t>
  </si>
  <si>
    <t>Name #1 * should be PI</t>
  </si>
  <si>
    <r>
      <rPr>
        <b/>
        <sz val="11"/>
        <color rgb="FFFF0000"/>
        <rFont val="Calibri"/>
        <family val="2"/>
        <scheme val="minor"/>
      </rPr>
      <t>DO NOT MAKE CHANGES TO THIS SPREADSHEET - IF YOU NEED MODIFICATIONS CONTACT THE SUP PROGRAM MANAGER at CHFS.SUP@ky.gov</t>
    </r>
    <r>
      <rPr>
        <sz val="11"/>
        <color theme="1"/>
        <rFont val="Calibri"/>
        <family val="2"/>
        <scheme val="minor"/>
      </rPr>
      <t xml:space="preserve">
Enter your project information and budget on the SUP Budget Tab
</t>
    </r>
    <r>
      <rPr>
        <b/>
        <u/>
        <sz val="11"/>
        <color theme="1"/>
        <rFont val="Calibri"/>
        <family val="2"/>
        <scheme val="minor"/>
      </rPr>
      <t>Enter exact amounts - DO NOT enter rounded values or whole dollars.  We cannot accept budgets with values that have been rounded.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You may only enter data into the yellow cells,</t>
    </r>
    <r>
      <rPr>
        <sz val="11"/>
        <color theme="1"/>
        <rFont val="Calibri"/>
        <family val="2"/>
        <scheme val="minor"/>
      </rPr>
      <t xml:space="preserve"> the spreadsheet is designed to calculate all other values needed by CHFS for you.
</t>
    </r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 some information has been provided for you as an example only - this should be replaced with actual project data.
This template is designed for a two (2) year project, if your project is one (1) year or less in length leave the FY#2 column blank.
Should you have questions or need assistance you may reach out to the State University Partnership Program Manager for assistance.
Project budgets should be 100% of the TOTAL PROJECT BUDGET
</t>
    </r>
  </si>
  <si>
    <r>
      <t xml:space="preserve"> - Travel (not directly required for the completion of the project) and Conference registration expenses </t>
    </r>
    <r>
      <rPr>
        <b/>
        <sz val="11"/>
        <color rgb="FFFF0000"/>
        <rFont val="Calibri"/>
        <family val="2"/>
        <scheme val="minor"/>
      </rPr>
      <t>combined</t>
    </r>
    <r>
      <rPr>
        <sz val="11"/>
        <color rgb="FFFF0000"/>
        <rFont val="Calibri"/>
        <family val="2"/>
        <scheme val="minor"/>
      </rPr>
      <t xml:space="preserve"> will be reimbursed up to $3,000 per year of the contract. Travel reimbursement cannot exceed $6,000.</t>
    </r>
  </si>
  <si>
    <t>Subcontract #3 if applicable</t>
  </si>
  <si>
    <t>F&amp;A on subcontracts will be capped at the first $50,000 of each subcontract.</t>
  </si>
  <si>
    <t>Indirect Cost Subcontract #1</t>
  </si>
  <si>
    <t>Indirect Cost Subcontract #2</t>
  </si>
  <si>
    <t>Indirect Cost Subcontract #3</t>
  </si>
  <si>
    <r>
      <t>Modified Total Direct Costs (MTDC)</t>
    </r>
    <r>
      <rPr>
        <sz val="11"/>
        <rFont val="Arial"/>
        <family val="2"/>
      </rPr>
      <t xml:space="preserve"> (tuition exempt)</t>
    </r>
  </si>
  <si>
    <t>INDIRECT COSTS (F&amp;A)</t>
  </si>
  <si>
    <t>Max allowable F&amp;A for each subcontract</t>
  </si>
  <si>
    <t>Student Name</t>
  </si>
  <si>
    <t>F&amp;A subcontract</t>
  </si>
  <si>
    <t>Total F&amp;A</t>
  </si>
  <si>
    <t>Incentives 50/50</t>
  </si>
  <si>
    <t>TOTAL PROJECT VALUE^</t>
  </si>
  <si>
    <t>^Enter the value from cell C48 (TOTAL PROJECT VALUE) into question #60 in the SUP28 Proposal Submission Form</t>
  </si>
  <si>
    <t>Print entire workbook when printing to pdf for submission - print areas have been set and should not be changed</t>
  </si>
  <si>
    <t>--Print entire workbook when printing to PDF for submission - print areas have been set and should not be changed--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</si>
</sst>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00"/>
  </numFmts>
  <fonts count="3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u/>
      <sz val="11"/>
      <name val="Arial"/>
      <family val="2"/>
    </font>
    <font>
      <b/>
      <sz val="15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1"/>
      <color theme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rgb="FFC00000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/>
      <bottom style="thick">
        <color auto="1"/>
      </bottom>
      <diagonal/>
    </border>
    <border>
      <left/>
      <right style="thick">
        <color theme="9" tint="-0.249977111117893"/>
      </right>
      <top/>
      <bottom style="thick">
        <color auto="1"/>
      </bottom>
      <diagonal/>
    </border>
    <border>
      <left style="medium">
        <color indexed="64"/>
      </left>
      <right style="thick">
        <color theme="9" tint="-0.249977111117893"/>
      </right>
      <top style="medium">
        <color indexed="64"/>
      </top>
      <bottom/>
      <diagonal/>
    </border>
    <border>
      <left/>
      <right style="thick">
        <color theme="9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theme="9" tint="-0.249977111117893"/>
      </right>
      <top/>
      <bottom/>
      <diagonal/>
    </border>
    <border>
      <left style="thick">
        <color theme="9" tint="-0.249977111117893"/>
      </left>
      <right style="double">
        <color auto="1"/>
      </right>
      <top/>
      <bottom/>
      <diagonal/>
    </border>
    <border>
      <left style="thick">
        <color theme="9" tint="-0.249977111117893"/>
      </left>
      <right/>
      <top style="thin">
        <color theme="4"/>
      </top>
      <bottom style="double">
        <color theme="4"/>
      </bottom>
      <diagonal/>
    </border>
    <border>
      <left/>
      <right style="thick">
        <color theme="9" tint="-0.249977111117893"/>
      </right>
      <top style="thin">
        <color theme="4"/>
      </top>
      <bottom style="double">
        <color theme="4"/>
      </bottom>
      <diagonal/>
    </border>
    <border>
      <left style="thick">
        <color theme="9" tint="-0.249977111117893"/>
      </left>
      <right/>
      <top style="thick">
        <color indexed="64"/>
      </top>
      <bottom style="thick">
        <color indexed="64"/>
      </bottom>
      <diagonal/>
    </border>
    <border>
      <left/>
      <right style="thick">
        <color theme="9" tint="-0.249977111117893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theme="9" tint="-0.249977111117893"/>
      </right>
      <top/>
      <bottom style="thin">
        <color indexed="64"/>
      </bottom>
      <diagonal/>
    </border>
    <border>
      <left style="thick">
        <color theme="9" tint="-0.249977111117893"/>
      </left>
      <right/>
      <top/>
      <bottom style="thick">
        <color theme="4"/>
      </bottom>
      <diagonal/>
    </border>
    <border>
      <left/>
      <right style="thick">
        <color theme="9" tint="-0.249977111117893"/>
      </right>
      <top/>
      <bottom style="thick">
        <color theme="4"/>
      </bottom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 style="medium">
        <color indexed="64"/>
      </top>
      <bottom/>
      <diagonal/>
    </border>
    <border>
      <left/>
      <right style="thick">
        <color theme="9" tint="-0.24994659260841701"/>
      </right>
      <top/>
      <bottom style="thin">
        <color indexed="64"/>
      </bottom>
      <diagonal/>
    </border>
    <border>
      <left/>
      <right style="thick">
        <color theme="9" tint="-0.24994659260841701"/>
      </right>
      <top style="thin">
        <color theme="4"/>
      </top>
      <bottom style="double">
        <color theme="4"/>
      </bottom>
      <diagonal/>
    </border>
    <border>
      <left/>
      <right style="thick">
        <color theme="9" tint="-0.24994659260841701"/>
      </right>
      <top/>
      <bottom style="thick">
        <color theme="4"/>
      </bottom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8" applyNumberFormat="0" applyFill="0" applyAlignment="0" applyProtection="0"/>
    <xf numFmtId="0" fontId="2" fillId="0" borderId="9" applyNumberFormat="0" applyFill="0" applyAlignment="0" applyProtection="0"/>
  </cellStyleXfs>
  <cellXfs count="226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9" fillId="0" borderId="0" xfId="0" applyFont="1"/>
    <xf numFmtId="3" fontId="0" fillId="0" borderId="6" xfId="0" applyNumberFormat="1" applyBorder="1"/>
    <xf numFmtId="3" fontId="0" fillId="0" borderId="0" xfId="0" applyNumberFormat="1"/>
    <xf numFmtId="3" fontId="9" fillId="0" borderId="0" xfId="0" applyNumberFormat="1" applyFont="1" applyAlignment="1">
      <alignment horizontal="center"/>
    </xf>
    <xf numFmtId="3" fontId="10" fillId="0" borderId="0" xfId="1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/>
    <xf numFmtId="0" fontId="0" fillId="0" borderId="4" xfId="0" applyBorder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3" fontId="2" fillId="0" borderId="9" xfId="6" applyNumberFormat="1"/>
    <xf numFmtId="44" fontId="0" fillId="0" borderId="6" xfId="3" applyFont="1" applyFill="1" applyBorder="1" applyAlignment="1">
      <alignment horizontal="center"/>
    </xf>
    <xf numFmtId="44" fontId="0" fillId="0" borderId="6" xfId="3" applyFont="1" applyBorder="1"/>
    <xf numFmtId="44" fontId="8" fillId="0" borderId="6" xfId="3" applyFont="1" applyBorder="1" applyAlignment="1">
      <alignment horizontal="center"/>
    </xf>
    <xf numFmtId="44" fontId="2" fillId="0" borderId="9" xfId="3" applyFont="1" applyBorder="1" applyAlignment="1">
      <alignment horizontal="center"/>
    </xf>
    <xf numFmtId="44" fontId="0" fillId="0" borderId="6" xfId="3" applyFont="1" applyBorder="1" applyAlignment="1">
      <alignment horizontal="center"/>
    </xf>
    <xf numFmtId="44" fontId="9" fillId="0" borderId="6" xfId="3" applyFont="1" applyBorder="1"/>
    <xf numFmtId="44" fontId="0" fillId="0" borderId="0" xfId="3" applyFont="1" applyBorder="1"/>
    <xf numFmtId="44" fontId="0" fillId="0" borderId="7" xfId="3" applyFont="1" applyBorder="1"/>
    <xf numFmtId="44" fontId="2" fillId="0" borderId="9" xfId="3" applyFont="1" applyBorder="1"/>
    <xf numFmtId="2" fontId="0" fillId="0" borderId="0" xfId="0" applyNumberFormat="1"/>
    <xf numFmtId="0" fontId="15" fillId="0" borderId="0" xfId="0" applyFont="1"/>
    <xf numFmtId="44" fontId="2" fillId="3" borderId="4" xfId="3" applyFont="1" applyFill="1" applyBorder="1"/>
    <xf numFmtId="44" fontId="0" fillId="0" borderId="0" xfId="0" applyNumberFormat="1"/>
    <xf numFmtId="44" fontId="8" fillId="0" borderId="0" xfId="3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11" xfId="0" applyFont="1" applyBorder="1"/>
    <xf numFmtId="44" fontId="8" fillId="0" borderId="11" xfId="3" applyFont="1" applyBorder="1" applyAlignment="1">
      <alignment horizontal="center"/>
    </xf>
    <xf numFmtId="0" fontId="16" fillId="0" borderId="0" xfId="0" applyFont="1"/>
    <xf numFmtId="44" fontId="2" fillId="3" borderId="12" xfId="3" applyFont="1" applyFill="1" applyBorder="1"/>
    <xf numFmtId="44" fontId="0" fillId="0" borderId="2" xfId="0" applyNumberFormat="1" applyBorder="1"/>
    <xf numFmtId="44" fontId="2" fillId="0" borderId="13" xfId="6" applyNumberFormat="1" applyBorder="1"/>
    <xf numFmtId="0" fontId="9" fillId="0" borderId="11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44" fontId="0" fillId="2" borderId="6" xfId="3" applyFont="1" applyFill="1" applyBorder="1" applyAlignment="1" applyProtection="1">
      <alignment horizontal="center"/>
      <protection locked="0"/>
    </xf>
    <xf numFmtId="44" fontId="0" fillId="2" borderId="0" xfId="3" applyFont="1" applyFill="1" applyBorder="1" applyAlignment="1" applyProtection="1">
      <alignment horizontal="center"/>
      <protection locked="0"/>
    </xf>
    <xf numFmtId="44" fontId="0" fillId="2" borderId="6" xfId="3" applyFont="1" applyFill="1" applyBorder="1" applyAlignment="1">
      <alignment horizontal="center"/>
    </xf>
    <xf numFmtId="44" fontId="2" fillId="6" borderId="9" xfId="3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44" fontId="15" fillId="0" borderId="0" xfId="0" applyNumberFormat="1" applyFont="1"/>
    <xf numFmtId="10" fontId="0" fillId="2" borderId="1" xfId="0" applyNumberFormat="1" applyFill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  <protection locked="0"/>
    </xf>
    <xf numFmtId="0" fontId="12" fillId="0" borderId="10" xfId="0" applyFont="1" applyBorder="1" applyAlignment="1">
      <alignment vertical="center"/>
    </xf>
    <xf numFmtId="44" fontId="0" fillId="0" borderId="17" xfId="0" applyNumberFormat="1" applyBorder="1"/>
    <xf numFmtId="44" fontId="0" fillId="0" borderId="10" xfId="0" applyNumberFormat="1" applyBorder="1"/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44" fontId="4" fillId="0" borderId="6" xfId="3" applyFont="1" applyFill="1" applyBorder="1" applyAlignment="1">
      <alignment horizontal="center"/>
    </xf>
    <xf numFmtId="44" fontId="4" fillId="0" borderId="6" xfId="3" applyFont="1" applyBorder="1"/>
    <xf numFmtId="44" fontId="30" fillId="0" borderId="9" xfId="3" applyFont="1" applyBorder="1" applyAlignment="1">
      <alignment horizontal="center"/>
    </xf>
    <xf numFmtId="44" fontId="4" fillId="0" borderId="6" xfId="3" applyFont="1" applyBorder="1" applyAlignment="1">
      <alignment horizontal="center"/>
    </xf>
    <xf numFmtId="44" fontId="4" fillId="2" borderId="6" xfId="3" applyFont="1" applyFill="1" applyBorder="1" applyAlignment="1" applyProtection="1">
      <alignment horizontal="center"/>
      <protection locked="0"/>
    </xf>
    <xf numFmtId="44" fontId="30" fillId="6" borderId="9" xfId="3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3" fontId="0" fillId="0" borderId="6" xfId="0" applyNumberFormat="1" applyBorder="1" applyAlignment="1">
      <alignment horizontal="center"/>
    </xf>
    <xf numFmtId="165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164" fontId="0" fillId="0" borderId="6" xfId="3" applyNumberFormat="1" applyFont="1" applyFill="1" applyBorder="1" applyAlignment="1">
      <alignment horizontal="center"/>
    </xf>
    <xf numFmtId="44" fontId="0" fillId="0" borderId="0" xfId="3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0" fillId="2" borderId="21" xfId="3" applyFont="1" applyFill="1" applyBorder="1" applyAlignment="1" applyProtection="1">
      <alignment horizontal="center"/>
      <protection locked="0"/>
    </xf>
    <xf numFmtId="165" fontId="0" fillId="2" borderId="21" xfId="0" applyNumberFormat="1" applyFill="1" applyBorder="1" applyAlignment="1" applyProtection="1">
      <alignment horizontal="center"/>
      <protection locked="0"/>
    </xf>
    <xf numFmtId="1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left" vertical="center"/>
    </xf>
    <xf numFmtId="164" fontId="0" fillId="0" borderId="6" xfId="3" applyNumberFormat="1" applyFont="1" applyFill="1" applyBorder="1" applyAlignment="1" applyProtection="1">
      <alignment horizontal="center"/>
      <protection locked="0"/>
    </xf>
    <xf numFmtId="44" fontId="2" fillId="0" borderId="6" xfId="3" applyFont="1" applyBorder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horizontal="left"/>
    </xf>
    <xf numFmtId="44" fontId="2" fillId="0" borderId="24" xfId="3" applyFont="1" applyBorder="1" applyAlignment="1">
      <alignment horizontal="center"/>
    </xf>
    <xf numFmtId="44" fontId="0" fillId="0" borderId="24" xfId="3" applyFont="1" applyBorder="1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/>
    </xf>
    <xf numFmtId="0" fontId="0" fillId="2" borderId="0" xfId="0" applyFill="1" applyAlignment="1" applyProtection="1">
      <alignment horizontal="left"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9" xfId="6"/>
    <xf numFmtId="0" fontId="2" fillId="0" borderId="9" xfId="6" applyAlignment="1">
      <alignment horizontal="left"/>
    </xf>
    <xf numFmtId="0" fontId="2" fillId="6" borderId="9" xfId="6" applyFill="1"/>
    <xf numFmtId="0" fontId="2" fillId="6" borderId="9" xfId="6" applyFill="1" applyAlignment="1">
      <alignment horizontal="left"/>
    </xf>
    <xf numFmtId="44" fontId="2" fillId="6" borderId="9" xfId="6" applyNumberFormat="1" applyFill="1" applyAlignment="1">
      <alignment horizontal="center"/>
    </xf>
    <xf numFmtId="44" fontId="30" fillId="6" borderId="9" xfId="6" applyNumberFormat="1" applyFont="1" applyFill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left"/>
    </xf>
    <xf numFmtId="0" fontId="9" fillId="2" borderId="0" xfId="0" applyFont="1" applyFill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44" fontId="4" fillId="0" borderId="0" xfId="3" applyFont="1" applyBorder="1"/>
    <xf numFmtId="0" fontId="8" fillId="0" borderId="0" xfId="0" applyFont="1"/>
    <xf numFmtId="0" fontId="8" fillId="0" borderId="0" xfId="0" applyFont="1" applyAlignment="1">
      <alignment horizontal="left"/>
    </xf>
    <xf numFmtId="10" fontId="9" fillId="2" borderId="0" xfId="4" applyNumberFormat="1" applyFont="1" applyFill="1" applyBorder="1" applyProtection="1">
      <protection locked="0"/>
    </xf>
    <xf numFmtId="44" fontId="9" fillId="0" borderId="0" xfId="3" applyFont="1" applyBorder="1"/>
    <xf numFmtId="0" fontId="14" fillId="0" borderId="8" xfId="5" applyFont="1"/>
    <xf numFmtId="44" fontId="14" fillId="0" borderId="8" xfId="5" applyNumberFormat="1" applyFont="1"/>
    <xf numFmtId="0" fontId="16" fillId="0" borderId="25" xfId="0" applyFont="1" applyBorder="1"/>
    <xf numFmtId="0" fontId="0" fillId="0" borderId="26" xfId="0" applyBorder="1"/>
    <xf numFmtId="0" fontId="0" fillId="0" borderId="26" xfId="0" applyBorder="1" applyAlignment="1">
      <alignment horizontal="left"/>
    </xf>
    <xf numFmtId="0" fontId="4" fillId="0" borderId="26" xfId="0" applyFont="1" applyBorder="1"/>
    <xf numFmtId="0" fontId="0" fillId="0" borderId="27" xfId="0" applyBorder="1"/>
    <xf numFmtId="0" fontId="19" fillId="0" borderId="28" xfId="0" applyFont="1" applyBorder="1"/>
    <xf numFmtId="0" fontId="0" fillId="0" borderId="29" xfId="0" applyBorder="1" applyAlignment="1">
      <alignment horizontal="center"/>
    </xf>
    <xf numFmtId="0" fontId="2" fillId="0" borderId="28" xfId="0" applyFont="1" applyBorder="1" applyAlignment="1">
      <alignment horizontal="left" indent="2"/>
    </xf>
    <xf numFmtId="0" fontId="0" fillId="0" borderId="29" xfId="0" applyBorder="1"/>
    <xf numFmtId="0" fontId="2" fillId="0" borderId="30" xfId="0" applyFont="1" applyBorder="1" applyAlignment="1">
      <alignment horizontal="left" indent="2"/>
    </xf>
    <xf numFmtId="0" fontId="0" fillId="0" borderId="31" xfId="0" applyBorder="1" applyAlignment="1">
      <alignment horizontal="center"/>
    </xf>
    <xf numFmtId="0" fontId="0" fillId="0" borderId="28" xfId="0" applyBorder="1"/>
    <xf numFmtId="0" fontId="25" fillId="0" borderId="28" xfId="0" applyFont="1" applyBorder="1" applyAlignment="1">
      <alignment wrapText="1"/>
    </xf>
    <xf numFmtId="0" fontId="13" fillId="3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8" fillId="0" borderId="28" xfId="0" applyFont="1" applyBorder="1"/>
    <xf numFmtId="3" fontId="0" fillId="0" borderId="34" xfId="0" applyNumberFormat="1" applyBorder="1" applyAlignment="1">
      <alignment horizontal="center"/>
    </xf>
    <xf numFmtId="0" fontId="2" fillId="0" borderId="28" xfId="0" applyFont="1" applyBorder="1"/>
    <xf numFmtId="0" fontId="0" fillId="0" borderId="34" xfId="0" applyBorder="1"/>
    <xf numFmtId="44" fontId="0" fillId="0" borderId="34" xfId="3" applyFont="1" applyBorder="1" applyAlignment="1">
      <alignment horizontal="center"/>
    </xf>
    <xf numFmtId="0" fontId="17" fillId="0" borderId="28" xfId="0" applyFont="1" applyBorder="1" applyAlignment="1">
      <alignment wrapText="1"/>
    </xf>
    <xf numFmtId="0" fontId="9" fillId="0" borderId="28" xfId="0" applyFont="1" applyBorder="1"/>
    <xf numFmtId="0" fontId="0" fillId="0" borderId="35" xfId="0" applyBorder="1"/>
    <xf numFmtId="0" fontId="2" fillId="0" borderId="36" xfId="6" applyBorder="1"/>
    <xf numFmtId="44" fontId="2" fillId="0" borderId="37" xfId="3" applyFont="1" applyBorder="1" applyAlignment="1">
      <alignment horizontal="center"/>
    </xf>
    <xf numFmtId="0" fontId="2" fillId="6" borderId="36" xfId="6" applyFill="1" applyBorder="1"/>
    <xf numFmtId="44" fontId="2" fillId="6" borderId="37" xfId="6" applyNumberFormat="1" applyFill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1" fillId="0" borderId="28" xfId="0" applyFont="1" applyBorder="1" applyAlignment="1">
      <alignment vertical="top" wrapText="1"/>
    </xf>
    <xf numFmtId="44" fontId="2" fillId="6" borderId="37" xfId="3" applyFont="1" applyFill="1" applyBorder="1" applyAlignment="1">
      <alignment horizontal="center"/>
    </xf>
    <xf numFmtId="44" fontId="0" fillId="0" borderId="29" xfId="3" applyFont="1" applyBorder="1" applyAlignment="1">
      <alignment horizontal="center"/>
    </xf>
    <xf numFmtId="44" fontId="0" fillId="0" borderId="29" xfId="3" applyFont="1" applyBorder="1"/>
    <xf numFmtId="0" fontId="18" fillId="0" borderId="28" xfId="0" applyFont="1" applyBorder="1"/>
    <xf numFmtId="44" fontId="0" fillId="0" borderId="34" xfId="3" applyFont="1" applyFill="1" applyBorder="1" applyAlignment="1">
      <alignment horizontal="center"/>
    </xf>
    <xf numFmtId="0" fontId="9" fillId="0" borderId="38" xfId="0" applyFont="1" applyBorder="1"/>
    <xf numFmtId="44" fontId="0" fillId="0" borderId="39" xfId="3" applyFont="1" applyBorder="1" applyAlignment="1">
      <alignment horizontal="center"/>
    </xf>
    <xf numFmtId="44" fontId="9" fillId="0" borderId="34" xfId="3" applyFont="1" applyBorder="1"/>
    <xf numFmtId="44" fontId="9" fillId="0" borderId="34" xfId="3" applyFont="1" applyBorder="1" applyAlignment="1">
      <alignment horizontal="center"/>
    </xf>
    <xf numFmtId="44" fontId="0" fillId="0" borderId="40" xfId="3" applyFont="1" applyBorder="1" applyAlignment="1">
      <alignment horizontal="center"/>
    </xf>
    <xf numFmtId="44" fontId="2" fillId="0" borderId="40" xfId="3" applyFont="1" applyBorder="1" applyAlignment="1">
      <alignment horizontal="center"/>
    </xf>
    <xf numFmtId="0" fontId="14" fillId="0" borderId="41" xfId="5" applyFont="1" applyBorder="1"/>
    <xf numFmtId="44" fontId="14" fillId="0" borderId="42" xfId="5" applyNumberFormat="1" applyFont="1" applyBorder="1"/>
    <xf numFmtId="44" fontId="0" fillId="0" borderId="29" xfId="0" applyNumberFormat="1" applyBorder="1"/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left"/>
    </xf>
    <xf numFmtId="2" fontId="0" fillId="0" borderId="44" xfId="0" applyNumberFormat="1" applyBorder="1"/>
    <xf numFmtId="0" fontId="4" fillId="0" borderId="44" xfId="0" applyFont="1" applyBorder="1"/>
    <xf numFmtId="0" fontId="0" fillId="0" borderId="45" xfId="0" applyBorder="1"/>
    <xf numFmtId="0" fontId="31" fillId="0" borderId="46" xfId="0" applyFont="1" applyBorder="1"/>
    <xf numFmtId="0" fontId="0" fillId="0" borderId="47" xfId="0" applyBorder="1"/>
    <xf numFmtId="0" fontId="0" fillId="0" borderId="48" xfId="0" applyBorder="1"/>
    <xf numFmtId="0" fontId="20" fillId="0" borderId="49" xfId="0" applyFont="1" applyBorder="1"/>
    <xf numFmtId="43" fontId="11" fillId="0" borderId="0" xfId="2" applyFont="1" applyBorder="1"/>
    <xf numFmtId="0" fontId="0" fillId="0" borderId="50" xfId="0" applyBorder="1"/>
    <xf numFmtId="0" fontId="2" fillId="0" borderId="49" xfId="0" applyFont="1" applyBorder="1" applyAlignment="1">
      <alignment horizontal="left" indent="2"/>
    </xf>
    <xf numFmtId="14" fontId="11" fillId="0" borderId="0" xfId="2" applyNumberFormat="1" applyFont="1" applyBorder="1"/>
    <xf numFmtId="0" fontId="0" fillId="0" borderId="49" xfId="0" applyBorder="1"/>
    <xf numFmtId="0" fontId="0" fillId="0" borderId="51" xfId="0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44" fontId="0" fillId="0" borderId="50" xfId="0" applyNumberFormat="1" applyBorder="1"/>
    <xf numFmtId="0" fontId="12" fillId="7" borderId="49" xfId="0" applyFont="1" applyFill="1" applyBorder="1" applyAlignment="1">
      <alignment vertical="center"/>
    </xf>
    <xf numFmtId="44" fontId="0" fillId="0" borderId="52" xfId="0" applyNumberFormat="1" applyBorder="1"/>
    <xf numFmtId="0" fontId="12" fillId="0" borderId="49" xfId="0" applyFont="1" applyBorder="1" applyAlignment="1">
      <alignment horizontal="right" vertical="center"/>
    </xf>
    <xf numFmtId="10" fontId="0" fillId="0" borderId="49" xfId="0" applyNumberFormat="1" applyBorder="1" applyAlignment="1">
      <alignment horizontal="center"/>
    </xf>
    <xf numFmtId="10" fontId="0" fillId="0" borderId="0" xfId="0" applyNumberFormat="1" applyAlignment="1">
      <alignment horizontal="left"/>
    </xf>
    <xf numFmtId="0" fontId="2" fillId="0" borderId="9" xfId="6" applyFill="1" applyAlignment="1">
      <alignment vertical="center"/>
    </xf>
    <xf numFmtId="44" fontId="2" fillId="0" borderId="9" xfId="6" applyNumberFormat="1"/>
    <xf numFmtId="44" fontId="2" fillId="0" borderId="53" xfId="6" applyNumberFormat="1" applyBorder="1"/>
    <xf numFmtId="0" fontId="12" fillId="0" borderId="0" xfId="0" applyFont="1" applyAlignment="1">
      <alignment horizontal="right" vertical="center"/>
    </xf>
    <xf numFmtId="0" fontId="2" fillId="8" borderId="9" xfId="6" applyFill="1" applyAlignment="1">
      <alignment vertical="center"/>
    </xf>
    <xf numFmtId="44" fontId="2" fillId="8" borderId="9" xfId="6" applyNumberFormat="1" applyFill="1"/>
    <xf numFmtId="0" fontId="21" fillId="0" borderId="8" xfId="5" applyFont="1" applyFill="1"/>
    <xf numFmtId="44" fontId="21" fillId="0" borderId="8" xfId="5" applyNumberFormat="1" applyFont="1" applyFill="1"/>
    <xf numFmtId="44" fontId="21" fillId="0" borderId="54" xfId="5" applyNumberFormat="1" applyFont="1" applyFill="1" applyBorder="1"/>
    <xf numFmtId="0" fontId="2" fillId="8" borderId="0" xfId="0" applyFont="1" applyFill="1"/>
    <xf numFmtId="0" fontId="2" fillId="8" borderId="50" xfId="0" applyFont="1" applyFill="1" applyBorder="1"/>
    <xf numFmtId="0" fontId="29" fillId="0" borderId="0" xfId="0" applyFont="1" applyAlignment="1">
      <alignment vertical="center"/>
    </xf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0" xfId="0" applyAlignment="1">
      <alignment vertical="top"/>
    </xf>
    <xf numFmtId="164" fontId="0" fillId="0" borderId="6" xfId="3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top" wrapText="1"/>
    </xf>
    <xf numFmtId="0" fontId="2" fillId="4" borderId="0" xfId="0" applyFont="1" applyFill="1" applyAlignment="1">
      <alignment horizontal="center" vertical="top"/>
    </xf>
    <xf numFmtId="0" fontId="33" fillId="4" borderId="28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29" xfId="0" applyFont="1" applyFill="1" applyBorder="1" applyAlignment="1">
      <alignment horizontal="center"/>
    </xf>
    <xf numFmtId="0" fontId="17" fillId="0" borderId="28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4" fillId="0" borderId="8" xfId="5" applyFont="1" applyAlignment="1">
      <alignment horizontal="center"/>
    </xf>
    <xf numFmtId="0" fontId="25" fillId="0" borderId="0" xfId="0" applyFont="1" applyAlignment="1">
      <alignment horizontal="center" wrapText="1"/>
    </xf>
    <xf numFmtId="0" fontId="2" fillId="5" borderId="28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14" fontId="4" fillId="4" borderId="15" xfId="0" applyNumberFormat="1" applyFont="1" applyFill="1" applyBorder="1" applyAlignment="1">
      <alignment horizontal="center" vertical="center" wrapText="1"/>
    </xf>
    <xf numFmtId="14" fontId="4" fillId="4" borderId="16" xfId="0" applyNumberFormat="1" applyFont="1" applyFill="1" applyBorder="1" applyAlignment="1">
      <alignment horizontal="center" vertical="center" wrapText="1"/>
    </xf>
    <xf numFmtId="14" fontId="4" fillId="4" borderId="3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</cellXfs>
  <cellStyles count="7">
    <cellStyle name="Comma 2" xfId="2" xr:uid="{00000000-0005-0000-0000-000000000000}"/>
    <cellStyle name="Currency" xfId="3" builtinId="4"/>
    <cellStyle name="Heading 1" xfId="5" builtinId="16"/>
    <cellStyle name="Normal" xfId="0" builtinId="0"/>
    <cellStyle name="Normal 2" xfId="1" xr:uid="{00000000-0005-0000-0000-000004000000}"/>
    <cellStyle name="Percent" xfId="4" builtinId="5"/>
    <cellStyle name="Total" xfId="6" builtinId="25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selection activeCell="O21" sqref="O21"/>
    </sheetView>
  </sheetViews>
  <sheetFormatPr defaultRowHeight="14.4" x14ac:dyDescent="0.3"/>
  <sheetData>
    <row r="1" spans="1:13" ht="21" x14ac:dyDescent="0.4">
      <c r="A1" s="39" t="s">
        <v>75</v>
      </c>
    </row>
    <row r="3" spans="1:13" ht="15" customHeight="1" x14ac:dyDescent="0.3">
      <c r="A3" s="208" t="s">
        <v>83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</row>
    <row r="4" spans="1:13" x14ac:dyDescent="0.3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</row>
    <row r="5" spans="1:13" x14ac:dyDescent="0.3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</row>
    <row r="6" spans="1:13" x14ac:dyDescent="0.3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</row>
    <row r="7" spans="1:13" x14ac:dyDescent="0.3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1:13" x14ac:dyDescent="0.3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</row>
    <row r="9" spans="1:13" x14ac:dyDescent="0.3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</row>
    <row r="10" spans="1:13" x14ac:dyDescent="0.3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</row>
    <row r="11" spans="1:13" x14ac:dyDescent="0.3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</row>
    <row r="12" spans="1:13" x14ac:dyDescent="0.3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</row>
    <row r="13" spans="1:13" x14ac:dyDescent="0.3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</row>
    <row r="14" spans="1:13" x14ac:dyDescent="0.3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</row>
    <row r="15" spans="1:13" x14ac:dyDescent="0.3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</row>
    <row r="16" spans="1:13" x14ac:dyDescent="0.3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</row>
    <row r="17" spans="1:13" x14ac:dyDescent="0.3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</row>
    <row r="18" spans="1:13" x14ac:dyDescent="0.3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</row>
    <row r="19" spans="1:13" x14ac:dyDescent="0.3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</row>
    <row r="20" spans="1:13" x14ac:dyDescent="0.3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</row>
    <row r="21" spans="1:13" x14ac:dyDescent="0.3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x14ac:dyDescent="0.3">
      <c r="A22" s="209" t="s">
        <v>100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</row>
    <row r="23" spans="1:13" x14ac:dyDescent="0.3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</row>
    <row r="24" spans="1:13" x14ac:dyDescent="0.3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</row>
  </sheetData>
  <mergeCells count="2">
    <mergeCell ref="A3:M20"/>
    <mergeCell ref="A22:M22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16"/>
  <sheetViews>
    <sheetView zoomScale="85" zoomScaleNormal="85" workbookViewId="0">
      <pane xSplit="1" ySplit="12" topLeftCell="B18" activePane="bottomRight" state="frozenSplit"/>
      <selection pane="topRight" activeCell="E1" sqref="E1"/>
      <selection pane="bottomLeft" activeCell="A24" sqref="A24"/>
      <selection pane="bottomRight" activeCell="A19" sqref="A19"/>
    </sheetView>
  </sheetViews>
  <sheetFormatPr defaultColWidth="8.88671875" defaultRowHeight="14.4" x14ac:dyDescent="0.3"/>
  <cols>
    <col min="1" max="1" width="80.77734375" customWidth="1"/>
    <col min="2" max="2" width="28.88671875" bestFit="1" customWidth="1"/>
    <col min="3" max="3" width="31.5546875" style="36" bestFit="1" customWidth="1"/>
    <col min="4" max="4" width="10.88671875" customWidth="1"/>
    <col min="5" max="5" width="22.109375" bestFit="1" customWidth="1"/>
    <col min="6" max="6" width="22.109375" style="2" bestFit="1" customWidth="1"/>
    <col min="7" max="7" width="31.33203125" bestFit="1" customWidth="1"/>
    <col min="8" max="8" width="2.88671875" customWidth="1"/>
    <col min="9" max="9" width="12.33203125" bestFit="1" customWidth="1"/>
    <col min="10" max="10" width="13.44140625" bestFit="1" customWidth="1"/>
    <col min="11" max="11" width="12.33203125" customWidth="1"/>
    <col min="12" max="12" width="9.44140625" bestFit="1" customWidth="1"/>
    <col min="13" max="13" width="8.5546875" bestFit="1" customWidth="1"/>
    <col min="14" max="14" width="12.5546875" bestFit="1" customWidth="1"/>
    <col min="15" max="15" width="13.44140625" bestFit="1" customWidth="1"/>
    <col min="16" max="16" width="12.33203125" bestFit="1" customWidth="1"/>
    <col min="17" max="17" width="10.44140625" bestFit="1" customWidth="1"/>
    <col min="18" max="18" width="8.5546875" customWidth="1"/>
    <col min="19" max="19" width="15.33203125" bestFit="1" customWidth="1"/>
    <col min="20" max="22" width="13.44140625" bestFit="1" customWidth="1"/>
    <col min="252" max="252" width="10.88671875" customWidth="1"/>
    <col min="253" max="261" width="12.44140625" customWidth="1"/>
    <col min="262" max="262" width="2.88671875" customWidth="1"/>
    <col min="263" max="263" width="9.44140625" customWidth="1"/>
    <col min="264" max="264" width="9.88671875" bestFit="1" customWidth="1"/>
    <col min="265" max="265" width="10" bestFit="1" customWidth="1"/>
    <col min="266" max="266" width="7.88671875" bestFit="1" customWidth="1"/>
    <col min="267" max="267" width="8.88671875" bestFit="1" customWidth="1"/>
    <col min="268" max="268" width="12.109375" bestFit="1" customWidth="1"/>
    <col min="269" max="270" width="7.44140625" bestFit="1" customWidth="1"/>
    <col min="271" max="271" width="8.109375" customWidth="1"/>
    <col min="508" max="508" width="10.88671875" customWidth="1"/>
    <col min="509" max="517" width="12.44140625" customWidth="1"/>
    <col min="518" max="518" width="2.88671875" customWidth="1"/>
    <col min="519" max="519" width="9.44140625" customWidth="1"/>
    <col min="520" max="520" width="9.88671875" bestFit="1" customWidth="1"/>
    <col min="521" max="521" width="10" bestFit="1" customWidth="1"/>
    <col min="522" max="522" width="7.88671875" bestFit="1" customWidth="1"/>
    <col min="523" max="523" width="8.88671875" bestFit="1" customWidth="1"/>
    <col min="524" max="524" width="12.109375" bestFit="1" customWidth="1"/>
    <col min="525" max="526" width="7.44140625" bestFit="1" customWidth="1"/>
    <col min="527" max="527" width="8.109375" customWidth="1"/>
    <col min="764" max="764" width="10.88671875" customWidth="1"/>
    <col min="765" max="773" width="12.44140625" customWidth="1"/>
    <col min="774" max="774" width="2.88671875" customWidth="1"/>
    <col min="775" max="775" width="9.44140625" customWidth="1"/>
    <col min="776" max="776" width="9.88671875" bestFit="1" customWidth="1"/>
    <col min="777" max="777" width="10" bestFit="1" customWidth="1"/>
    <col min="778" max="778" width="7.88671875" bestFit="1" customWidth="1"/>
    <col min="779" max="779" width="8.88671875" bestFit="1" customWidth="1"/>
    <col min="780" max="780" width="12.109375" bestFit="1" customWidth="1"/>
    <col min="781" max="782" width="7.44140625" bestFit="1" customWidth="1"/>
    <col min="783" max="783" width="8.109375" customWidth="1"/>
    <col min="1020" max="1020" width="10.88671875" customWidth="1"/>
    <col min="1021" max="1029" width="12.44140625" customWidth="1"/>
    <col min="1030" max="1030" width="2.88671875" customWidth="1"/>
    <col min="1031" max="1031" width="9.44140625" customWidth="1"/>
    <col min="1032" max="1032" width="9.88671875" bestFit="1" customWidth="1"/>
    <col min="1033" max="1033" width="10" bestFit="1" customWidth="1"/>
    <col min="1034" max="1034" width="7.88671875" bestFit="1" customWidth="1"/>
    <col min="1035" max="1035" width="8.88671875" bestFit="1" customWidth="1"/>
    <col min="1036" max="1036" width="12.109375" bestFit="1" customWidth="1"/>
    <col min="1037" max="1038" width="7.44140625" bestFit="1" customWidth="1"/>
    <col min="1039" max="1039" width="8.109375" customWidth="1"/>
    <col min="1276" max="1276" width="10.88671875" customWidth="1"/>
    <col min="1277" max="1285" width="12.44140625" customWidth="1"/>
    <col min="1286" max="1286" width="2.88671875" customWidth="1"/>
    <col min="1287" max="1287" width="9.44140625" customWidth="1"/>
    <col min="1288" max="1288" width="9.88671875" bestFit="1" customWidth="1"/>
    <col min="1289" max="1289" width="10" bestFit="1" customWidth="1"/>
    <col min="1290" max="1290" width="7.88671875" bestFit="1" customWidth="1"/>
    <col min="1291" max="1291" width="8.88671875" bestFit="1" customWidth="1"/>
    <col min="1292" max="1292" width="12.109375" bestFit="1" customWidth="1"/>
    <col min="1293" max="1294" width="7.44140625" bestFit="1" customWidth="1"/>
    <col min="1295" max="1295" width="8.109375" customWidth="1"/>
    <col min="1532" max="1532" width="10.88671875" customWidth="1"/>
    <col min="1533" max="1541" width="12.44140625" customWidth="1"/>
    <col min="1542" max="1542" width="2.88671875" customWidth="1"/>
    <col min="1543" max="1543" width="9.44140625" customWidth="1"/>
    <col min="1544" max="1544" width="9.88671875" bestFit="1" customWidth="1"/>
    <col min="1545" max="1545" width="10" bestFit="1" customWidth="1"/>
    <col min="1546" max="1546" width="7.88671875" bestFit="1" customWidth="1"/>
    <col min="1547" max="1547" width="8.88671875" bestFit="1" customWidth="1"/>
    <col min="1548" max="1548" width="12.109375" bestFit="1" customWidth="1"/>
    <col min="1549" max="1550" width="7.44140625" bestFit="1" customWidth="1"/>
    <col min="1551" max="1551" width="8.109375" customWidth="1"/>
    <col min="1788" max="1788" width="10.88671875" customWidth="1"/>
    <col min="1789" max="1797" width="12.44140625" customWidth="1"/>
    <col min="1798" max="1798" width="2.88671875" customWidth="1"/>
    <col min="1799" max="1799" width="9.44140625" customWidth="1"/>
    <col min="1800" max="1800" width="9.88671875" bestFit="1" customWidth="1"/>
    <col min="1801" max="1801" width="10" bestFit="1" customWidth="1"/>
    <col min="1802" max="1802" width="7.88671875" bestFit="1" customWidth="1"/>
    <col min="1803" max="1803" width="8.88671875" bestFit="1" customWidth="1"/>
    <col min="1804" max="1804" width="12.109375" bestFit="1" customWidth="1"/>
    <col min="1805" max="1806" width="7.44140625" bestFit="1" customWidth="1"/>
    <col min="1807" max="1807" width="8.109375" customWidth="1"/>
    <col min="2044" max="2044" width="10.88671875" customWidth="1"/>
    <col min="2045" max="2053" width="12.44140625" customWidth="1"/>
    <col min="2054" max="2054" width="2.88671875" customWidth="1"/>
    <col min="2055" max="2055" width="9.44140625" customWidth="1"/>
    <col min="2056" max="2056" width="9.88671875" bestFit="1" customWidth="1"/>
    <col min="2057" max="2057" width="10" bestFit="1" customWidth="1"/>
    <col min="2058" max="2058" width="7.88671875" bestFit="1" customWidth="1"/>
    <col min="2059" max="2059" width="8.88671875" bestFit="1" customWidth="1"/>
    <col min="2060" max="2060" width="12.109375" bestFit="1" customWidth="1"/>
    <col min="2061" max="2062" width="7.44140625" bestFit="1" customWidth="1"/>
    <col min="2063" max="2063" width="8.109375" customWidth="1"/>
    <col min="2300" max="2300" width="10.88671875" customWidth="1"/>
    <col min="2301" max="2309" width="12.44140625" customWidth="1"/>
    <col min="2310" max="2310" width="2.88671875" customWidth="1"/>
    <col min="2311" max="2311" width="9.44140625" customWidth="1"/>
    <col min="2312" max="2312" width="9.88671875" bestFit="1" customWidth="1"/>
    <col min="2313" max="2313" width="10" bestFit="1" customWidth="1"/>
    <col min="2314" max="2314" width="7.88671875" bestFit="1" customWidth="1"/>
    <col min="2315" max="2315" width="8.88671875" bestFit="1" customWidth="1"/>
    <col min="2316" max="2316" width="12.109375" bestFit="1" customWidth="1"/>
    <col min="2317" max="2318" width="7.44140625" bestFit="1" customWidth="1"/>
    <col min="2319" max="2319" width="8.109375" customWidth="1"/>
    <col min="2556" max="2556" width="10.88671875" customWidth="1"/>
    <col min="2557" max="2565" width="12.44140625" customWidth="1"/>
    <col min="2566" max="2566" width="2.88671875" customWidth="1"/>
    <col min="2567" max="2567" width="9.44140625" customWidth="1"/>
    <col min="2568" max="2568" width="9.88671875" bestFit="1" customWidth="1"/>
    <col min="2569" max="2569" width="10" bestFit="1" customWidth="1"/>
    <col min="2570" max="2570" width="7.88671875" bestFit="1" customWidth="1"/>
    <col min="2571" max="2571" width="8.88671875" bestFit="1" customWidth="1"/>
    <col min="2572" max="2572" width="12.109375" bestFit="1" customWidth="1"/>
    <col min="2573" max="2574" width="7.44140625" bestFit="1" customWidth="1"/>
    <col min="2575" max="2575" width="8.109375" customWidth="1"/>
    <col min="2812" max="2812" width="10.88671875" customWidth="1"/>
    <col min="2813" max="2821" width="12.44140625" customWidth="1"/>
    <col min="2822" max="2822" width="2.88671875" customWidth="1"/>
    <col min="2823" max="2823" width="9.44140625" customWidth="1"/>
    <col min="2824" max="2824" width="9.88671875" bestFit="1" customWidth="1"/>
    <col min="2825" max="2825" width="10" bestFit="1" customWidth="1"/>
    <col min="2826" max="2826" width="7.88671875" bestFit="1" customWidth="1"/>
    <col min="2827" max="2827" width="8.88671875" bestFit="1" customWidth="1"/>
    <col min="2828" max="2828" width="12.109375" bestFit="1" customWidth="1"/>
    <col min="2829" max="2830" width="7.44140625" bestFit="1" customWidth="1"/>
    <col min="2831" max="2831" width="8.109375" customWidth="1"/>
    <col min="3068" max="3068" width="10.88671875" customWidth="1"/>
    <col min="3069" max="3077" width="12.44140625" customWidth="1"/>
    <col min="3078" max="3078" width="2.88671875" customWidth="1"/>
    <col min="3079" max="3079" width="9.44140625" customWidth="1"/>
    <col min="3080" max="3080" width="9.88671875" bestFit="1" customWidth="1"/>
    <col min="3081" max="3081" width="10" bestFit="1" customWidth="1"/>
    <col min="3082" max="3082" width="7.88671875" bestFit="1" customWidth="1"/>
    <col min="3083" max="3083" width="8.88671875" bestFit="1" customWidth="1"/>
    <col min="3084" max="3084" width="12.109375" bestFit="1" customWidth="1"/>
    <col min="3085" max="3086" width="7.44140625" bestFit="1" customWidth="1"/>
    <col min="3087" max="3087" width="8.109375" customWidth="1"/>
    <col min="3324" max="3324" width="10.88671875" customWidth="1"/>
    <col min="3325" max="3333" width="12.44140625" customWidth="1"/>
    <col min="3334" max="3334" width="2.88671875" customWidth="1"/>
    <col min="3335" max="3335" width="9.44140625" customWidth="1"/>
    <col min="3336" max="3336" width="9.88671875" bestFit="1" customWidth="1"/>
    <col min="3337" max="3337" width="10" bestFit="1" customWidth="1"/>
    <col min="3338" max="3338" width="7.88671875" bestFit="1" customWidth="1"/>
    <col min="3339" max="3339" width="8.88671875" bestFit="1" customWidth="1"/>
    <col min="3340" max="3340" width="12.109375" bestFit="1" customWidth="1"/>
    <col min="3341" max="3342" width="7.44140625" bestFit="1" customWidth="1"/>
    <col min="3343" max="3343" width="8.109375" customWidth="1"/>
    <col min="3580" max="3580" width="10.88671875" customWidth="1"/>
    <col min="3581" max="3589" width="12.44140625" customWidth="1"/>
    <col min="3590" max="3590" width="2.88671875" customWidth="1"/>
    <col min="3591" max="3591" width="9.44140625" customWidth="1"/>
    <col min="3592" max="3592" width="9.88671875" bestFit="1" customWidth="1"/>
    <col min="3593" max="3593" width="10" bestFit="1" customWidth="1"/>
    <col min="3594" max="3594" width="7.88671875" bestFit="1" customWidth="1"/>
    <col min="3595" max="3595" width="8.88671875" bestFit="1" customWidth="1"/>
    <col min="3596" max="3596" width="12.109375" bestFit="1" customWidth="1"/>
    <col min="3597" max="3598" width="7.44140625" bestFit="1" customWidth="1"/>
    <col min="3599" max="3599" width="8.109375" customWidth="1"/>
    <col min="3836" max="3836" width="10.88671875" customWidth="1"/>
    <col min="3837" max="3845" width="12.44140625" customWidth="1"/>
    <col min="3846" max="3846" width="2.88671875" customWidth="1"/>
    <col min="3847" max="3847" width="9.44140625" customWidth="1"/>
    <col min="3848" max="3848" width="9.88671875" bestFit="1" customWidth="1"/>
    <col min="3849" max="3849" width="10" bestFit="1" customWidth="1"/>
    <col min="3850" max="3850" width="7.88671875" bestFit="1" customWidth="1"/>
    <col min="3851" max="3851" width="8.88671875" bestFit="1" customWidth="1"/>
    <col min="3852" max="3852" width="12.109375" bestFit="1" customWidth="1"/>
    <col min="3853" max="3854" width="7.44140625" bestFit="1" customWidth="1"/>
    <col min="3855" max="3855" width="8.109375" customWidth="1"/>
    <col min="4092" max="4092" width="10.88671875" customWidth="1"/>
    <col min="4093" max="4101" width="12.44140625" customWidth="1"/>
    <col min="4102" max="4102" width="2.88671875" customWidth="1"/>
    <col min="4103" max="4103" width="9.44140625" customWidth="1"/>
    <col min="4104" max="4104" width="9.88671875" bestFit="1" customWidth="1"/>
    <col min="4105" max="4105" width="10" bestFit="1" customWidth="1"/>
    <col min="4106" max="4106" width="7.88671875" bestFit="1" customWidth="1"/>
    <col min="4107" max="4107" width="8.88671875" bestFit="1" customWidth="1"/>
    <col min="4108" max="4108" width="12.109375" bestFit="1" customWidth="1"/>
    <col min="4109" max="4110" width="7.44140625" bestFit="1" customWidth="1"/>
    <col min="4111" max="4111" width="8.109375" customWidth="1"/>
    <col min="4348" max="4348" width="10.88671875" customWidth="1"/>
    <col min="4349" max="4357" width="12.44140625" customWidth="1"/>
    <col min="4358" max="4358" width="2.88671875" customWidth="1"/>
    <col min="4359" max="4359" width="9.44140625" customWidth="1"/>
    <col min="4360" max="4360" width="9.88671875" bestFit="1" customWidth="1"/>
    <col min="4361" max="4361" width="10" bestFit="1" customWidth="1"/>
    <col min="4362" max="4362" width="7.88671875" bestFit="1" customWidth="1"/>
    <col min="4363" max="4363" width="8.88671875" bestFit="1" customWidth="1"/>
    <col min="4364" max="4364" width="12.109375" bestFit="1" customWidth="1"/>
    <col min="4365" max="4366" width="7.44140625" bestFit="1" customWidth="1"/>
    <col min="4367" max="4367" width="8.109375" customWidth="1"/>
    <col min="4604" max="4604" width="10.88671875" customWidth="1"/>
    <col min="4605" max="4613" width="12.44140625" customWidth="1"/>
    <col min="4614" max="4614" width="2.88671875" customWidth="1"/>
    <col min="4615" max="4615" width="9.44140625" customWidth="1"/>
    <col min="4616" max="4616" width="9.88671875" bestFit="1" customWidth="1"/>
    <col min="4617" max="4617" width="10" bestFit="1" customWidth="1"/>
    <col min="4618" max="4618" width="7.88671875" bestFit="1" customWidth="1"/>
    <col min="4619" max="4619" width="8.88671875" bestFit="1" customWidth="1"/>
    <col min="4620" max="4620" width="12.109375" bestFit="1" customWidth="1"/>
    <col min="4621" max="4622" width="7.44140625" bestFit="1" customWidth="1"/>
    <col min="4623" max="4623" width="8.109375" customWidth="1"/>
    <col min="4860" max="4860" width="10.88671875" customWidth="1"/>
    <col min="4861" max="4869" width="12.44140625" customWidth="1"/>
    <col min="4870" max="4870" width="2.88671875" customWidth="1"/>
    <col min="4871" max="4871" width="9.44140625" customWidth="1"/>
    <col min="4872" max="4872" width="9.88671875" bestFit="1" customWidth="1"/>
    <col min="4873" max="4873" width="10" bestFit="1" customWidth="1"/>
    <col min="4874" max="4874" width="7.88671875" bestFit="1" customWidth="1"/>
    <col min="4875" max="4875" width="8.88671875" bestFit="1" customWidth="1"/>
    <col min="4876" max="4876" width="12.109375" bestFit="1" customWidth="1"/>
    <col min="4877" max="4878" width="7.44140625" bestFit="1" customWidth="1"/>
    <col min="4879" max="4879" width="8.109375" customWidth="1"/>
    <col min="5116" max="5116" width="10.88671875" customWidth="1"/>
    <col min="5117" max="5125" width="12.44140625" customWidth="1"/>
    <col min="5126" max="5126" width="2.88671875" customWidth="1"/>
    <col min="5127" max="5127" width="9.44140625" customWidth="1"/>
    <col min="5128" max="5128" width="9.88671875" bestFit="1" customWidth="1"/>
    <col min="5129" max="5129" width="10" bestFit="1" customWidth="1"/>
    <col min="5130" max="5130" width="7.88671875" bestFit="1" customWidth="1"/>
    <col min="5131" max="5131" width="8.88671875" bestFit="1" customWidth="1"/>
    <col min="5132" max="5132" width="12.109375" bestFit="1" customWidth="1"/>
    <col min="5133" max="5134" width="7.44140625" bestFit="1" customWidth="1"/>
    <col min="5135" max="5135" width="8.109375" customWidth="1"/>
    <col min="5372" max="5372" width="10.88671875" customWidth="1"/>
    <col min="5373" max="5381" width="12.44140625" customWidth="1"/>
    <col min="5382" max="5382" width="2.88671875" customWidth="1"/>
    <col min="5383" max="5383" width="9.44140625" customWidth="1"/>
    <col min="5384" max="5384" width="9.88671875" bestFit="1" customWidth="1"/>
    <col min="5385" max="5385" width="10" bestFit="1" customWidth="1"/>
    <col min="5386" max="5386" width="7.88671875" bestFit="1" customWidth="1"/>
    <col min="5387" max="5387" width="8.88671875" bestFit="1" customWidth="1"/>
    <col min="5388" max="5388" width="12.109375" bestFit="1" customWidth="1"/>
    <col min="5389" max="5390" width="7.44140625" bestFit="1" customWidth="1"/>
    <col min="5391" max="5391" width="8.109375" customWidth="1"/>
    <col min="5628" max="5628" width="10.88671875" customWidth="1"/>
    <col min="5629" max="5637" width="12.44140625" customWidth="1"/>
    <col min="5638" max="5638" width="2.88671875" customWidth="1"/>
    <col min="5639" max="5639" width="9.44140625" customWidth="1"/>
    <col min="5640" max="5640" width="9.88671875" bestFit="1" customWidth="1"/>
    <col min="5641" max="5641" width="10" bestFit="1" customWidth="1"/>
    <col min="5642" max="5642" width="7.88671875" bestFit="1" customWidth="1"/>
    <col min="5643" max="5643" width="8.88671875" bestFit="1" customWidth="1"/>
    <col min="5644" max="5644" width="12.109375" bestFit="1" customWidth="1"/>
    <col min="5645" max="5646" width="7.44140625" bestFit="1" customWidth="1"/>
    <col min="5647" max="5647" width="8.109375" customWidth="1"/>
    <col min="5884" max="5884" width="10.88671875" customWidth="1"/>
    <col min="5885" max="5893" width="12.44140625" customWidth="1"/>
    <col min="5894" max="5894" width="2.88671875" customWidth="1"/>
    <col min="5895" max="5895" width="9.44140625" customWidth="1"/>
    <col min="5896" max="5896" width="9.88671875" bestFit="1" customWidth="1"/>
    <col min="5897" max="5897" width="10" bestFit="1" customWidth="1"/>
    <col min="5898" max="5898" width="7.88671875" bestFit="1" customWidth="1"/>
    <col min="5899" max="5899" width="8.88671875" bestFit="1" customWidth="1"/>
    <col min="5900" max="5900" width="12.109375" bestFit="1" customWidth="1"/>
    <col min="5901" max="5902" width="7.44140625" bestFit="1" customWidth="1"/>
    <col min="5903" max="5903" width="8.109375" customWidth="1"/>
    <col min="6140" max="6140" width="10.88671875" customWidth="1"/>
    <col min="6141" max="6149" width="12.44140625" customWidth="1"/>
    <col min="6150" max="6150" width="2.88671875" customWidth="1"/>
    <col min="6151" max="6151" width="9.44140625" customWidth="1"/>
    <col min="6152" max="6152" width="9.88671875" bestFit="1" customWidth="1"/>
    <col min="6153" max="6153" width="10" bestFit="1" customWidth="1"/>
    <col min="6154" max="6154" width="7.88671875" bestFit="1" customWidth="1"/>
    <col min="6155" max="6155" width="8.88671875" bestFit="1" customWidth="1"/>
    <col min="6156" max="6156" width="12.109375" bestFit="1" customWidth="1"/>
    <col min="6157" max="6158" width="7.44140625" bestFit="1" customWidth="1"/>
    <col min="6159" max="6159" width="8.109375" customWidth="1"/>
    <col min="6396" max="6396" width="10.88671875" customWidth="1"/>
    <col min="6397" max="6405" width="12.44140625" customWidth="1"/>
    <col min="6406" max="6406" width="2.88671875" customWidth="1"/>
    <col min="6407" max="6407" width="9.44140625" customWidth="1"/>
    <col min="6408" max="6408" width="9.88671875" bestFit="1" customWidth="1"/>
    <col min="6409" max="6409" width="10" bestFit="1" customWidth="1"/>
    <col min="6410" max="6410" width="7.88671875" bestFit="1" customWidth="1"/>
    <col min="6411" max="6411" width="8.88671875" bestFit="1" customWidth="1"/>
    <col min="6412" max="6412" width="12.109375" bestFit="1" customWidth="1"/>
    <col min="6413" max="6414" width="7.44140625" bestFit="1" customWidth="1"/>
    <col min="6415" max="6415" width="8.109375" customWidth="1"/>
    <col min="6652" max="6652" width="10.88671875" customWidth="1"/>
    <col min="6653" max="6661" width="12.44140625" customWidth="1"/>
    <col min="6662" max="6662" width="2.88671875" customWidth="1"/>
    <col min="6663" max="6663" width="9.44140625" customWidth="1"/>
    <col min="6664" max="6664" width="9.88671875" bestFit="1" customWidth="1"/>
    <col min="6665" max="6665" width="10" bestFit="1" customWidth="1"/>
    <col min="6666" max="6666" width="7.88671875" bestFit="1" customWidth="1"/>
    <col min="6667" max="6667" width="8.88671875" bestFit="1" customWidth="1"/>
    <col min="6668" max="6668" width="12.109375" bestFit="1" customWidth="1"/>
    <col min="6669" max="6670" width="7.44140625" bestFit="1" customWidth="1"/>
    <col min="6671" max="6671" width="8.109375" customWidth="1"/>
    <col min="6908" max="6908" width="10.88671875" customWidth="1"/>
    <col min="6909" max="6917" width="12.44140625" customWidth="1"/>
    <col min="6918" max="6918" width="2.88671875" customWidth="1"/>
    <col min="6919" max="6919" width="9.44140625" customWidth="1"/>
    <col min="6920" max="6920" width="9.88671875" bestFit="1" customWidth="1"/>
    <col min="6921" max="6921" width="10" bestFit="1" customWidth="1"/>
    <col min="6922" max="6922" width="7.88671875" bestFit="1" customWidth="1"/>
    <col min="6923" max="6923" width="8.88671875" bestFit="1" customWidth="1"/>
    <col min="6924" max="6924" width="12.109375" bestFit="1" customWidth="1"/>
    <col min="6925" max="6926" width="7.44140625" bestFit="1" customWidth="1"/>
    <col min="6927" max="6927" width="8.109375" customWidth="1"/>
    <col min="7164" max="7164" width="10.88671875" customWidth="1"/>
    <col min="7165" max="7173" width="12.44140625" customWidth="1"/>
    <col min="7174" max="7174" width="2.88671875" customWidth="1"/>
    <col min="7175" max="7175" width="9.44140625" customWidth="1"/>
    <col min="7176" max="7176" width="9.88671875" bestFit="1" customWidth="1"/>
    <col min="7177" max="7177" width="10" bestFit="1" customWidth="1"/>
    <col min="7178" max="7178" width="7.88671875" bestFit="1" customWidth="1"/>
    <col min="7179" max="7179" width="8.88671875" bestFit="1" customWidth="1"/>
    <col min="7180" max="7180" width="12.109375" bestFit="1" customWidth="1"/>
    <col min="7181" max="7182" width="7.44140625" bestFit="1" customWidth="1"/>
    <col min="7183" max="7183" width="8.109375" customWidth="1"/>
    <col min="7420" max="7420" width="10.88671875" customWidth="1"/>
    <col min="7421" max="7429" width="12.44140625" customWidth="1"/>
    <col min="7430" max="7430" width="2.88671875" customWidth="1"/>
    <col min="7431" max="7431" width="9.44140625" customWidth="1"/>
    <col min="7432" max="7432" width="9.88671875" bestFit="1" customWidth="1"/>
    <col min="7433" max="7433" width="10" bestFit="1" customWidth="1"/>
    <col min="7434" max="7434" width="7.88671875" bestFit="1" customWidth="1"/>
    <col min="7435" max="7435" width="8.88671875" bestFit="1" customWidth="1"/>
    <col min="7436" max="7436" width="12.109375" bestFit="1" customWidth="1"/>
    <col min="7437" max="7438" width="7.44140625" bestFit="1" customWidth="1"/>
    <col min="7439" max="7439" width="8.109375" customWidth="1"/>
    <col min="7676" max="7676" width="10.88671875" customWidth="1"/>
    <col min="7677" max="7685" width="12.44140625" customWidth="1"/>
    <col min="7686" max="7686" width="2.88671875" customWidth="1"/>
    <col min="7687" max="7687" width="9.44140625" customWidth="1"/>
    <col min="7688" max="7688" width="9.88671875" bestFit="1" customWidth="1"/>
    <col min="7689" max="7689" width="10" bestFit="1" customWidth="1"/>
    <col min="7690" max="7690" width="7.88671875" bestFit="1" customWidth="1"/>
    <col min="7691" max="7691" width="8.88671875" bestFit="1" customWidth="1"/>
    <col min="7692" max="7692" width="12.109375" bestFit="1" customWidth="1"/>
    <col min="7693" max="7694" width="7.44140625" bestFit="1" customWidth="1"/>
    <col min="7695" max="7695" width="8.109375" customWidth="1"/>
    <col min="7932" max="7932" width="10.88671875" customWidth="1"/>
    <col min="7933" max="7941" width="12.44140625" customWidth="1"/>
    <col min="7942" max="7942" width="2.88671875" customWidth="1"/>
    <col min="7943" max="7943" width="9.44140625" customWidth="1"/>
    <col min="7944" max="7944" width="9.88671875" bestFit="1" customWidth="1"/>
    <col min="7945" max="7945" width="10" bestFit="1" customWidth="1"/>
    <col min="7946" max="7946" width="7.88671875" bestFit="1" customWidth="1"/>
    <col min="7947" max="7947" width="8.88671875" bestFit="1" customWidth="1"/>
    <col min="7948" max="7948" width="12.109375" bestFit="1" customWidth="1"/>
    <col min="7949" max="7950" width="7.44140625" bestFit="1" customWidth="1"/>
    <col min="7951" max="7951" width="8.109375" customWidth="1"/>
    <col min="8188" max="8188" width="10.88671875" customWidth="1"/>
    <col min="8189" max="8197" width="12.44140625" customWidth="1"/>
    <col min="8198" max="8198" width="2.88671875" customWidth="1"/>
    <col min="8199" max="8199" width="9.44140625" customWidth="1"/>
    <col min="8200" max="8200" width="9.88671875" bestFit="1" customWidth="1"/>
    <col min="8201" max="8201" width="10" bestFit="1" customWidth="1"/>
    <col min="8202" max="8202" width="7.88671875" bestFit="1" customWidth="1"/>
    <col min="8203" max="8203" width="8.88671875" bestFit="1" customWidth="1"/>
    <col min="8204" max="8204" width="12.109375" bestFit="1" customWidth="1"/>
    <col min="8205" max="8206" width="7.44140625" bestFit="1" customWidth="1"/>
    <col min="8207" max="8207" width="8.109375" customWidth="1"/>
    <col min="8444" max="8444" width="10.88671875" customWidth="1"/>
    <col min="8445" max="8453" width="12.44140625" customWidth="1"/>
    <col min="8454" max="8454" width="2.88671875" customWidth="1"/>
    <col min="8455" max="8455" width="9.44140625" customWidth="1"/>
    <col min="8456" max="8456" width="9.88671875" bestFit="1" customWidth="1"/>
    <col min="8457" max="8457" width="10" bestFit="1" customWidth="1"/>
    <col min="8458" max="8458" width="7.88671875" bestFit="1" customWidth="1"/>
    <col min="8459" max="8459" width="8.88671875" bestFit="1" customWidth="1"/>
    <col min="8460" max="8460" width="12.109375" bestFit="1" customWidth="1"/>
    <col min="8461" max="8462" width="7.44140625" bestFit="1" customWidth="1"/>
    <col min="8463" max="8463" width="8.109375" customWidth="1"/>
    <col min="8700" max="8700" width="10.88671875" customWidth="1"/>
    <col min="8701" max="8709" width="12.44140625" customWidth="1"/>
    <col min="8710" max="8710" width="2.88671875" customWidth="1"/>
    <col min="8711" max="8711" width="9.44140625" customWidth="1"/>
    <col min="8712" max="8712" width="9.88671875" bestFit="1" customWidth="1"/>
    <col min="8713" max="8713" width="10" bestFit="1" customWidth="1"/>
    <col min="8714" max="8714" width="7.88671875" bestFit="1" customWidth="1"/>
    <col min="8715" max="8715" width="8.88671875" bestFit="1" customWidth="1"/>
    <col min="8716" max="8716" width="12.109375" bestFit="1" customWidth="1"/>
    <col min="8717" max="8718" width="7.44140625" bestFit="1" customWidth="1"/>
    <col min="8719" max="8719" width="8.109375" customWidth="1"/>
    <col min="8956" max="8956" width="10.88671875" customWidth="1"/>
    <col min="8957" max="8965" width="12.44140625" customWidth="1"/>
    <col min="8966" max="8966" width="2.88671875" customWidth="1"/>
    <col min="8967" max="8967" width="9.44140625" customWidth="1"/>
    <col min="8968" max="8968" width="9.88671875" bestFit="1" customWidth="1"/>
    <col min="8969" max="8969" width="10" bestFit="1" customWidth="1"/>
    <col min="8970" max="8970" width="7.88671875" bestFit="1" customWidth="1"/>
    <col min="8971" max="8971" width="8.88671875" bestFit="1" customWidth="1"/>
    <col min="8972" max="8972" width="12.109375" bestFit="1" customWidth="1"/>
    <col min="8973" max="8974" width="7.44140625" bestFit="1" customWidth="1"/>
    <col min="8975" max="8975" width="8.109375" customWidth="1"/>
    <col min="9212" max="9212" width="10.88671875" customWidth="1"/>
    <col min="9213" max="9221" width="12.44140625" customWidth="1"/>
    <col min="9222" max="9222" width="2.88671875" customWidth="1"/>
    <col min="9223" max="9223" width="9.44140625" customWidth="1"/>
    <col min="9224" max="9224" width="9.88671875" bestFit="1" customWidth="1"/>
    <col min="9225" max="9225" width="10" bestFit="1" customWidth="1"/>
    <col min="9226" max="9226" width="7.88671875" bestFit="1" customWidth="1"/>
    <col min="9227" max="9227" width="8.88671875" bestFit="1" customWidth="1"/>
    <col min="9228" max="9228" width="12.109375" bestFit="1" customWidth="1"/>
    <col min="9229" max="9230" width="7.44140625" bestFit="1" customWidth="1"/>
    <col min="9231" max="9231" width="8.109375" customWidth="1"/>
    <col min="9468" max="9468" width="10.88671875" customWidth="1"/>
    <col min="9469" max="9477" width="12.44140625" customWidth="1"/>
    <col min="9478" max="9478" width="2.88671875" customWidth="1"/>
    <col min="9479" max="9479" width="9.44140625" customWidth="1"/>
    <col min="9480" max="9480" width="9.88671875" bestFit="1" customWidth="1"/>
    <col min="9481" max="9481" width="10" bestFit="1" customWidth="1"/>
    <col min="9482" max="9482" width="7.88671875" bestFit="1" customWidth="1"/>
    <col min="9483" max="9483" width="8.88671875" bestFit="1" customWidth="1"/>
    <col min="9484" max="9484" width="12.109375" bestFit="1" customWidth="1"/>
    <col min="9485" max="9486" width="7.44140625" bestFit="1" customWidth="1"/>
    <col min="9487" max="9487" width="8.109375" customWidth="1"/>
    <col min="9724" max="9724" width="10.88671875" customWidth="1"/>
    <col min="9725" max="9733" width="12.44140625" customWidth="1"/>
    <col min="9734" max="9734" width="2.88671875" customWidth="1"/>
    <col min="9735" max="9735" width="9.44140625" customWidth="1"/>
    <col min="9736" max="9736" width="9.88671875" bestFit="1" customWidth="1"/>
    <col min="9737" max="9737" width="10" bestFit="1" customWidth="1"/>
    <col min="9738" max="9738" width="7.88671875" bestFit="1" customWidth="1"/>
    <col min="9739" max="9739" width="8.88671875" bestFit="1" customWidth="1"/>
    <col min="9740" max="9740" width="12.109375" bestFit="1" customWidth="1"/>
    <col min="9741" max="9742" width="7.44140625" bestFit="1" customWidth="1"/>
    <col min="9743" max="9743" width="8.109375" customWidth="1"/>
    <col min="9980" max="9980" width="10.88671875" customWidth="1"/>
    <col min="9981" max="9989" width="12.44140625" customWidth="1"/>
    <col min="9990" max="9990" width="2.88671875" customWidth="1"/>
    <col min="9991" max="9991" width="9.44140625" customWidth="1"/>
    <col min="9992" max="9992" width="9.88671875" bestFit="1" customWidth="1"/>
    <col min="9993" max="9993" width="10" bestFit="1" customWidth="1"/>
    <col min="9994" max="9994" width="7.88671875" bestFit="1" customWidth="1"/>
    <col min="9995" max="9995" width="8.88671875" bestFit="1" customWidth="1"/>
    <col min="9996" max="9996" width="12.109375" bestFit="1" customWidth="1"/>
    <col min="9997" max="9998" width="7.44140625" bestFit="1" customWidth="1"/>
    <col min="9999" max="9999" width="8.109375" customWidth="1"/>
    <col min="10236" max="10236" width="10.88671875" customWidth="1"/>
    <col min="10237" max="10245" width="12.44140625" customWidth="1"/>
    <col min="10246" max="10246" width="2.88671875" customWidth="1"/>
    <col min="10247" max="10247" width="9.44140625" customWidth="1"/>
    <col min="10248" max="10248" width="9.88671875" bestFit="1" customWidth="1"/>
    <col min="10249" max="10249" width="10" bestFit="1" customWidth="1"/>
    <col min="10250" max="10250" width="7.88671875" bestFit="1" customWidth="1"/>
    <col min="10251" max="10251" width="8.88671875" bestFit="1" customWidth="1"/>
    <col min="10252" max="10252" width="12.109375" bestFit="1" customWidth="1"/>
    <col min="10253" max="10254" width="7.44140625" bestFit="1" customWidth="1"/>
    <col min="10255" max="10255" width="8.109375" customWidth="1"/>
    <col min="10492" max="10492" width="10.88671875" customWidth="1"/>
    <col min="10493" max="10501" width="12.44140625" customWidth="1"/>
    <col min="10502" max="10502" width="2.88671875" customWidth="1"/>
    <col min="10503" max="10503" width="9.44140625" customWidth="1"/>
    <col min="10504" max="10504" width="9.88671875" bestFit="1" customWidth="1"/>
    <col min="10505" max="10505" width="10" bestFit="1" customWidth="1"/>
    <col min="10506" max="10506" width="7.88671875" bestFit="1" customWidth="1"/>
    <col min="10507" max="10507" width="8.88671875" bestFit="1" customWidth="1"/>
    <col min="10508" max="10508" width="12.109375" bestFit="1" customWidth="1"/>
    <col min="10509" max="10510" width="7.44140625" bestFit="1" customWidth="1"/>
    <col min="10511" max="10511" width="8.109375" customWidth="1"/>
    <col min="10748" max="10748" width="10.88671875" customWidth="1"/>
    <col min="10749" max="10757" width="12.44140625" customWidth="1"/>
    <col min="10758" max="10758" width="2.88671875" customWidth="1"/>
    <col min="10759" max="10759" width="9.44140625" customWidth="1"/>
    <col min="10760" max="10760" width="9.88671875" bestFit="1" customWidth="1"/>
    <col min="10761" max="10761" width="10" bestFit="1" customWidth="1"/>
    <col min="10762" max="10762" width="7.88671875" bestFit="1" customWidth="1"/>
    <col min="10763" max="10763" width="8.88671875" bestFit="1" customWidth="1"/>
    <col min="10764" max="10764" width="12.109375" bestFit="1" customWidth="1"/>
    <col min="10765" max="10766" width="7.44140625" bestFit="1" customWidth="1"/>
    <col min="10767" max="10767" width="8.109375" customWidth="1"/>
    <col min="11004" max="11004" width="10.88671875" customWidth="1"/>
    <col min="11005" max="11013" width="12.44140625" customWidth="1"/>
    <col min="11014" max="11014" width="2.88671875" customWidth="1"/>
    <col min="11015" max="11015" width="9.44140625" customWidth="1"/>
    <col min="11016" max="11016" width="9.88671875" bestFit="1" customWidth="1"/>
    <col min="11017" max="11017" width="10" bestFit="1" customWidth="1"/>
    <col min="11018" max="11018" width="7.88671875" bestFit="1" customWidth="1"/>
    <col min="11019" max="11019" width="8.88671875" bestFit="1" customWidth="1"/>
    <col min="11020" max="11020" width="12.109375" bestFit="1" customWidth="1"/>
    <col min="11021" max="11022" width="7.44140625" bestFit="1" customWidth="1"/>
    <col min="11023" max="11023" width="8.109375" customWidth="1"/>
    <col min="11260" max="11260" width="10.88671875" customWidth="1"/>
    <col min="11261" max="11269" width="12.44140625" customWidth="1"/>
    <col min="11270" max="11270" width="2.88671875" customWidth="1"/>
    <col min="11271" max="11271" width="9.44140625" customWidth="1"/>
    <col min="11272" max="11272" width="9.88671875" bestFit="1" customWidth="1"/>
    <col min="11273" max="11273" width="10" bestFit="1" customWidth="1"/>
    <col min="11274" max="11274" width="7.88671875" bestFit="1" customWidth="1"/>
    <col min="11275" max="11275" width="8.88671875" bestFit="1" customWidth="1"/>
    <col min="11276" max="11276" width="12.109375" bestFit="1" customWidth="1"/>
    <col min="11277" max="11278" width="7.44140625" bestFit="1" customWidth="1"/>
    <col min="11279" max="11279" width="8.109375" customWidth="1"/>
    <col min="11516" max="11516" width="10.88671875" customWidth="1"/>
    <col min="11517" max="11525" width="12.44140625" customWidth="1"/>
    <col min="11526" max="11526" width="2.88671875" customWidth="1"/>
    <col min="11527" max="11527" width="9.44140625" customWidth="1"/>
    <col min="11528" max="11528" width="9.88671875" bestFit="1" customWidth="1"/>
    <col min="11529" max="11529" width="10" bestFit="1" customWidth="1"/>
    <col min="11530" max="11530" width="7.88671875" bestFit="1" customWidth="1"/>
    <col min="11531" max="11531" width="8.88671875" bestFit="1" customWidth="1"/>
    <col min="11532" max="11532" width="12.109375" bestFit="1" customWidth="1"/>
    <col min="11533" max="11534" width="7.44140625" bestFit="1" customWidth="1"/>
    <col min="11535" max="11535" width="8.109375" customWidth="1"/>
    <col min="11772" max="11772" width="10.88671875" customWidth="1"/>
    <col min="11773" max="11781" width="12.44140625" customWidth="1"/>
    <col min="11782" max="11782" width="2.88671875" customWidth="1"/>
    <col min="11783" max="11783" width="9.44140625" customWidth="1"/>
    <col min="11784" max="11784" width="9.88671875" bestFit="1" customWidth="1"/>
    <col min="11785" max="11785" width="10" bestFit="1" customWidth="1"/>
    <col min="11786" max="11786" width="7.88671875" bestFit="1" customWidth="1"/>
    <col min="11787" max="11787" width="8.88671875" bestFit="1" customWidth="1"/>
    <col min="11788" max="11788" width="12.109375" bestFit="1" customWidth="1"/>
    <col min="11789" max="11790" width="7.44140625" bestFit="1" customWidth="1"/>
    <col min="11791" max="11791" width="8.109375" customWidth="1"/>
    <col min="12028" max="12028" width="10.88671875" customWidth="1"/>
    <col min="12029" max="12037" width="12.44140625" customWidth="1"/>
    <col min="12038" max="12038" width="2.88671875" customWidth="1"/>
    <col min="12039" max="12039" width="9.44140625" customWidth="1"/>
    <col min="12040" max="12040" width="9.88671875" bestFit="1" customWidth="1"/>
    <col min="12041" max="12041" width="10" bestFit="1" customWidth="1"/>
    <col min="12042" max="12042" width="7.88671875" bestFit="1" customWidth="1"/>
    <col min="12043" max="12043" width="8.88671875" bestFit="1" customWidth="1"/>
    <col min="12044" max="12044" width="12.109375" bestFit="1" customWidth="1"/>
    <col min="12045" max="12046" width="7.44140625" bestFit="1" customWidth="1"/>
    <col min="12047" max="12047" width="8.109375" customWidth="1"/>
    <col min="12284" max="12284" width="10.88671875" customWidth="1"/>
    <col min="12285" max="12293" width="12.44140625" customWidth="1"/>
    <col min="12294" max="12294" width="2.88671875" customWidth="1"/>
    <col min="12295" max="12295" width="9.44140625" customWidth="1"/>
    <col min="12296" max="12296" width="9.88671875" bestFit="1" customWidth="1"/>
    <col min="12297" max="12297" width="10" bestFit="1" customWidth="1"/>
    <col min="12298" max="12298" width="7.88671875" bestFit="1" customWidth="1"/>
    <col min="12299" max="12299" width="8.88671875" bestFit="1" customWidth="1"/>
    <col min="12300" max="12300" width="12.109375" bestFit="1" customWidth="1"/>
    <col min="12301" max="12302" width="7.44140625" bestFit="1" customWidth="1"/>
    <col min="12303" max="12303" width="8.109375" customWidth="1"/>
    <col min="12540" max="12540" width="10.88671875" customWidth="1"/>
    <col min="12541" max="12549" width="12.44140625" customWidth="1"/>
    <col min="12550" max="12550" width="2.88671875" customWidth="1"/>
    <col min="12551" max="12551" width="9.44140625" customWidth="1"/>
    <col min="12552" max="12552" width="9.88671875" bestFit="1" customWidth="1"/>
    <col min="12553" max="12553" width="10" bestFit="1" customWidth="1"/>
    <col min="12554" max="12554" width="7.88671875" bestFit="1" customWidth="1"/>
    <col min="12555" max="12555" width="8.88671875" bestFit="1" customWidth="1"/>
    <col min="12556" max="12556" width="12.109375" bestFit="1" customWidth="1"/>
    <col min="12557" max="12558" width="7.44140625" bestFit="1" customWidth="1"/>
    <col min="12559" max="12559" width="8.109375" customWidth="1"/>
    <col min="12796" max="12796" width="10.88671875" customWidth="1"/>
    <col min="12797" max="12805" width="12.44140625" customWidth="1"/>
    <col min="12806" max="12806" width="2.88671875" customWidth="1"/>
    <col min="12807" max="12807" width="9.44140625" customWidth="1"/>
    <col min="12808" max="12808" width="9.88671875" bestFit="1" customWidth="1"/>
    <col min="12809" max="12809" width="10" bestFit="1" customWidth="1"/>
    <col min="12810" max="12810" width="7.88671875" bestFit="1" customWidth="1"/>
    <col min="12811" max="12811" width="8.88671875" bestFit="1" customWidth="1"/>
    <col min="12812" max="12812" width="12.109375" bestFit="1" customWidth="1"/>
    <col min="12813" max="12814" width="7.44140625" bestFit="1" customWidth="1"/>
    <col min="12815" max="12815" width="8.109375" customWidth="1"/>
    <col min="13052" max="13052" width="10.88671875" customWidth="1"/>
    <col min="13053" max="13061" width="12.44140625" customWidth="1"/>
    <col min="13062" max="13062" width="2.88671875" customWidth="1"/>
    <col min="13063" max="13063" width="9.44140625" customWidth="1"/>
    <col min="13064" max="13064" width="9.88671875" bestFit="1" customWidth="1"/>
    <col min="13065" max="13065" width="10" bestFit="1" customWidth="1"/>
    <col min="13066" max="13066" width="7.88671875" bestFit="1" customWidth="1"/>
    <col min="13067" max="13067" width="8.88671875" bestFit="1" customWidth="1"/>
    <col min="13068" max="13068" width="12.109375" bestFit="1" customWidth="1"/>
    <col min="13069" max="13070" width="7.44140625" bestFit="1" customWidth="1"/>
    <col min="13071" max="13071" width="8.109375" customWidth="1"/>
    <col min="13308" max="13308" width="10.88671875" customWidth="1"/>
    <col min="13309" max="13317" width="12.44140625" customWidth="1"/>
    <col min="13318" max="13318" width="2.88671875" customWidth="1"/>
    <col min="13319" max="13319" width="9.44140625" customWidth="1"/>
    <col min="13320" max="13320" width="9.88671875" bestFit="1" customWidth="1"/>
    <col min="13321" max="13321" width="10" bestFit="1" customWidth="1"/>
    <col min="13322" max="13322" width="7.88671875" bestFit="1" customWidth="1"/>
    <col min="13323" max="13323" width="8.88671875" bestFit="1" customWidth="1"/>
    <col min="13324" max="13324" width="12.109375" bestFit="1" customWidth="1"/>
    <col min="13325" max="13326" width="7.44140625" bestFit="1" customWidth="1"/>
    <col min="13327" max="13327" width="8.109375" customWidth="1"/>
    <col min="13564" max="13564" width="10.88671875" customWidth="1"/>
    <col min="13565" max="13573" width="12.44140625" customWidth="1"/>
    <col min="13574" max="13574" width="2.88671875" customWidth="1"/>
    <col min="13575" max="13575" width="9.44140625" customWidth="1"/>
    <col min="13576" max="13576" width="9.88671875" bestFit="1" customWidth="1"/>
    <col min="13577" max="13577" width="10" bestFit="1" customWidth="1"/>
    <col min="13578" max="13578" width="7.88671875" bestFit="1" customWidth="1"/>
    <col min="13579" max="13579" width="8.88671875" bestFit="1" customWidth="1"/>
    <col min="13580" max="13580" width="12.109375" bestFit="1" customWidth="1"/>
    <col min="13581" max="13582" width="7.44140625" bestFit="1" customWidth="1"/>
    <col min="13583" max="13583" width="8.109375" customWidth="1"/>
    <col min="13820" max="13820" width="10.88671875" customWidth="1"/>
    <col min="13821" max="13829" width="12.44140625" customWidth="1"/>
    <col min="13830" max="13830" width="2.88671875" customWidth="1"/>
    <col min="13831" max="13831" width="9.44140625" customWidth="1"/>
    <col min="13832" max="13832" width="9.88671875" bestFit="1" customWidth="1"/>
    <col min="13833" max="13833" width="10" bestFit="1" customWidth="1"/>
    <col min="13834" max="13834" width="7.88671875" bestFit="1" customWidth="1"/>
    <col min="13835" max="13835" width="8.88671875" bestFit="1" customWidth="1"/>
    <col min="13836" max="13836" width="12.109375" bestFit="1" customWidth="1"/>
    <col min="13837" max="13838" width="7.44140625" bestFit="1" customWidth="1"/>
    <col min="13839" max="13839" width="8.109375" customWidth="1"/>
    <col min="14076" max="14076" width="10.88671875" customWidth="1"/>
    <col min="14077" max="14085" width="12.44140625" customWidth="1"/>
    <col min="14086" max="14086" width="2.88671875" customWidth="1"/>
    <col min="14087" max="14087" width="9.44140625" customWidth="1"/>
    <col min="14088" max="14088" width="9.88671875" bestFit="1" customWidth="1"/>
    <col min="14089" max="14089" width="10" bestFit="1" customWidth="1"/>
    <col min="14090" max="14090" width="7.88671875" bestFit="1" customWidth="1"/>
    <col min="14091" max="14091" width="8.88671875" bestFit="1" customWidth="1"/>
    <col min="14092" max="14092" width="12.109375" bestFit="1" customWidth="1"/>
    <col min="14093" max="14094" width="7.44140625" bestFit="1" customWidth="1"/>
    <col min="14095" max="14095" width="8.109375" customWidth="1"/>
    <col min="14332" max="14332" width="10.88671875" customWidth="1"/>
    <col min="14333" max="14341" width="12.44140625" customWidth="1"/>
    <col min="14342" max="14342" width="2.88671875" customWidth="1"/>
    <col min="14343" max="14343" width="9.44140625" customWidth="1"/>
    <col min="14344" max="14344" width="9.88671875" bestFit="1" customWidth="1"/>
    <col min="14345" max="14345" width="10" bestFit="1" customWidth="1"/>
    <col min="14346" max="14346" width="7.88671875" bestFit="1" customWidth="1"/>
    <col min="14347" max="14347" width="8.88671875" bestFit="1" customWidth="1"/>
    <col min="14348" max="14348" width="12.109375" bestFit="1" customWidth="1"/>
    <col min="14349" max="14350" width="7.44140625" bestFit="1" customWidth="1"/>
    <col min="14351" max="14351" width="8.109375" customWidth="1"/>
    <col min="14588" max="14588" width="10.88671875" customWidth="1"/>
    <col min="14589" max="14597" width="12.44140625" customWidth="1"/>
    <col min="14598" max="14598" width="2.88671875" customWidth="1"/>
    <col min="14599" max="14599" width="9.44140625" customWidth="1"/>
    <col min="14600" max="14600" width="9.88671875" bestFit="1" customWidth="1"/>
    <col min="14601" max="14601" width="10" bestFit="1" customWidth="1"/>
    <col min="14602" max="14602" width="7.88671875" bestFit="1" customWidth="1"/>
    <col min="14603" max="14603" width="8.88671875" bestFit="1" customWidth="1"/>
    <col min="14604" max="14604" width="12.109375" bestFit="1" customWidth="1"/>
    <col min="14605" max="14606" width="7.44140625" bestFit="1" customWidth="1"/>
    <col min="14607" max="14607" width="8.109375" customWidth="1"/>
    <col min="14844" max="14844" width="10.88671875" customWidth="1"/>
    <col min="14845" max="14853" width="12.44140625" customWidth="1"/>
    <col min="14854" max="14854" width="2.88671875" customWidth="1"/>
    <col min="14855" max="14855" width="9.44140625" customWidth="1"/>
    <col min="14856" max="14856" width="9.88671875" bestFit="1" customWidth="1"/>
    <col min="14857" max="14857" width="10" bestFit="1" customWidth="1"/>
    <col min="14858" max="14858" width="7.88671875" bestFit="1" customWidth="1"/>
    <col min="14859" max="14859" width="8.88671875" bestFit="1" customWidth="1"/>
    <col min="14860" max="14860" width="12.109375" bestFit="1" customWidth="1"/>
    <col min="14861" max="14862" width="7.44140625" bestFit="1" customWidth="1"/>
    <col min="14863" max="14863" width="8.109375" customWidth="1"/>
    <col min="15100" max="15100" width="10.88671875" customWidth="1"/>
    <col min="15101" max="15109" width="12.44140625" customWidth="1"/>
    <col min="15110" max="15110" width="2.88671875" customWidth="1"/>
    <col min="15111" max="15111" width="9.44140625" customWidth="1"/>
    <col min="15112" max="15112" width="9.88671875" bestFit="1" customWidth="1"/>
    <col min="15113" max="15113" width="10" bestFit="1" customWidth="1"/>
    <col min="15114" max="15114" width="7.88671875" bestFit="1" customWidth="1"/>
    <col min="15115" max="15115" width="8.88671875" bestFit="1" customWidth="1"/>
    <col min="15116" max="15116" width="12.109375" bestFit="1" customWidth="1"/>
    <col min="15117" max="15118" width="7.44140625" bestFit="1" customWidth="1"/>
    <col min="15119" max="15119" width="8.109375" customWidth="1"/>
    <col min="15356" max="15356" width="10.88671875" customWidth="1"/>
    <col min="15357" max="15365" width="12.44140625" customWidth="1"/>
    <col min="15366" max="15366" width="2.88671875" customWidth="1"/>
    <col min="15367" max="15367" width="9.44140625" customWidth="1"/>
    <col min="15368" max="15368" width="9.88671875" bestFit="1" customWidth="1"/>
    <col min="15369" max="15369" width="10" bestFit="1" customWidth="1"/>
    <col min="15370" max="15370" width="7.88671875" bestFit="1" customWidth="1"/>
    <col min="15371" max="15371" width="8.88671875" bestFit="1" customWidth="1"/>
    <col min="15372" max="15372" width="12.109375" bestFit="1" customWidth="1"/>
    <col min="15373" max="15374" width="7.44140625" bestFit="1" customWidth="1"/>
    <col min="15375" max="15375" width="8.109375" customWidth="1"/>
    <col min="15612" max="15612" width="10.88671875" customWidth="1"/>
    <col min="15613" max="15621" width="12.44140625" customWidth="1"/>
    <col min="15622" max="15622" width="2.88671875" customWidth="1"/>
    <col min="15623" max="15623" width="9.44140625" customWidth="1"/>
    <col min="15624" max="15624" width="9.88671875" bestFit="1" customWidth="1"/>
    <col min="15625" max="15625" width="10" bestFit="1" customWidth="1"/>
    <col min="15626" max="15626" width="7.88671875" bestFit="1" customWidth="1"/>
    <col min="15627" max="15627" width="8.88671875" bestFit="1" customWidth="1"/>
    <col min="15628" max="15628" width="12.109375" bestFit="1" customWidth="1"/>
    <col min="15629" max="15630" width="7.44140625" bestFit="1" customWidth="1"/>
    <col min="15631" max="15631" width="8.109375" customWidth="1"/>
    <col min="15868" max="15868" width="10.88671875" customWidth="1"/>
    <col min="15869" max="15877" width="12.44140625" customWidth="1"/>
    <col min="15878" max="15878" width="2.88671875" customWidth="1"/>
    <col min="15879" max="15879" width="9.44140625" customWidth="1"/>
    <col min="15880" max="15880" width="9.88671875" bestFit="1" customWidth="1"/>
    <col min="15881" max="15881" width="10" bestFit="1" customWidth="1"/>
    <col min="15882" max="15882" width="7.88671875" bestFit="1" customWidth="1"/>
    <col min="15883" max="15883" width="8.88671875" bestFit="1" customWidth="1"/>
    <col min="15884" max="15884" width="12.109375" bestFit="1" customWidth="1"/>
    <col min="15885" max="15886" width="7.44140625" bestFit="1" customWidth="1"/>
    <col min="15887" max="15887" width="8.109375" customWidth="1"/>
    <col min="16124" max="16124" width="10.88671875" customWidth="1"/>
    <col min="16125" max="16133" width="12.44140625" customWidth="1"/>
    <col min="16134" max="16134" width="2.88671875" customWidth="1"/>
    <col min="16135" max="16135" width="9.44140625" customWidth="1"/>
    <col min="16136" max="16136" width="9.88671875" bestFit="1" customWidth="1"/>
    <col min="16137" max="16137" width="10" bestFit="1" customWidth="1"/>
    <col min="16138" max="16138" width="7.88671875" bestFit="1" customWidth="1"/>
    <col min="16139" max="16139" width="8.88671875" bestFit="1" customWidth="1"/>
    <col min="16140" max="16140" width="12.109375" bestFit="1" customWidth="1"/>
    <col min="16141" max="16142" width="7.44140625" bestFit="1" customWidth="1"/>
    <col min="16143" max="16143" width="8.109375" customWidth="1"/>
  </cols>
  <sheetData>
    <row r="1" spans="1:25" ht="21.6" thickTop="1" x14ac:dyDescent="0.4">
      <c r="A1" s="124"/>
      <c r="B1" s="125"/>
      <c r="C1" s="126"/>
      <c r="D1" s="125"/>
      <c r="E1" s="125"/>
      <c r="F1" s="127"/>
      <c r="G1" s="128"/>
    </row>
    <row r="2" spans="1:25" ht="18" x14ac:dyDescent="0.35">
      <c r="A2" s="129" t="s">
        <v>81</v>
      </c>
      <c r="B2" s="98"/>
      <c r="C2" s="98"/>
      <c r="D2" s="98"/>
      <c r="E2" s="98"/>
      <c r="F2" s="99"/>
      <c r="G2" s="130"/>
      <c r="H2" s="3"/>
      <c r="I2" s="3"/>
      <c r="J2" s="3"/>
    </row>
    <row r="3" spans="1:25" x14ac:dyDescent="0.3">
      <c r="A3" s="131" t="s">
        <v>0</v>
      </c>
      <c r="B3" s="100"/>
      <c r="C3"/>
      <c r="D3" s="98"/>
      <c r="E3" s="98"/>
      <c r="G3" s="132"/>
    </row>
    <row r="4" spans="1:25" x14ac:dyDescent="0.3">
      <c r="A4" s="131" t="s">
        <v>1</v>
      </c>
      <c r="B4" s="100"/>
      <c r="C4"/>
      <c r="D4" s="98"/>
      <c r="E4" s="98"/>
      <c r="G4" s="132"/>
    </row>
    <row r="5" spans="1:25" x14ac:dyDescent="0.3">
      <c r="A5" s="131" t="s">
        <v>49</v>
      </c>
      <c r="B5" s="100"/>
      <c r="C5"/>
      <c r="D5" s="98"/>
      <c r="E5" s="98"/>
      <c r="G5" s="132"/>
    </row>
    <row r="6" spans="1:25" x14ac:dyDescent="0.3">
      <c r="A6" s="131" t="s">
        <v>2</v>
      </c>
      <c r="B6" s="101">
        <v>46204</v>
      </c>
      <c r="C6"/>
      <c r="D6" s="102"/>
      <c r="E6" s="103"/>
      <c r="F6" s="99"/>
      <c r="G6" s="130"/>
      <c r="H6" s="3"/>
      <c r="I6" s="3"/>
      <c r="J6" s="3"/>
    </row>
    <row r="7" spans="1:25" x14ac:dyDescent="0.3">
      <c r="A7" s="131" t="s">
        <v>3</v>
      </c>
      <c r="B7" s="101">
        <v>46934</v>
      </c>
      <c r="C7"/>
      <c r="D7" s="102"/>
      <c r="E7" s="103"/>
      <c r="F7" s="99"/>
      <c r="G7" s="130"/>
      <c r="H7" s="3"/>
      <c r="I7" s="3"/>
      <c r="J7" s="3"/>
    </row>
    <row r="8" spans="1:25" x14ac:dyDescent="0.3">
      <c r="A8" s="131" t="s">
        <v>73</v>
      </c>
      <c r="B8" s="100"/>
      <c r="C8"/>
      <c r="D8" s="98"/>
      <c r="E8" s="98"/>
      <c r="F8" s="99"/>
      <c r="G8" s="130"/>
      <c r="H8" s="3"/>
      <c r="I8" s="3"/>
      <c r="J8" s="3"/>
    </row>
    <row r="9" spans="1:25" ht="15" thickBot="1" x14ac:dyDescent="0.35">
      <c r="A9" s="133" t="s">
        <v>77</v>
      </c>
      <c r="B9" s="56" t="s">
        <v>78</v>
      </c>
      <c r="C9" s="45"/>
      <c r="D9" s="44"/>
      <c r="E9" s="44"/>
      <c r="F9" s="63"/>
      <c r="G9" s="134"/>
      <c r="H9" s="44"/>
      <c r="I9" s="44"/>
      <c r="J9" s="44"/>
      <c r="K9" s="44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5" ht="15.6" thickTop="1" thickBot="1" x14ac:dyDescent="0.35">
      <c r="A10" s="135"/>
      <c r="G10" s="132"/>
    </row>
    <row r="11" spans="1:25" ht="36.6" thickBot="1" x14ac:dyDescent="0.4">
      <c r="A11" s="136" t="s">
        <v>65</v>
      </c>
      <c r="B11" s="218"/>
      <c r="C11" s="218"/>
      <c r="E11" s="72" t="s">
        <v>62</v>
      </c>
      <c r="F11" s="73" t="s">
        <v>63</v>
      </c>
      <c r="G11" s="137" t="s">
        <v>5</v>
      </c>
      <c r="I11" s="214" t="s">
        <v>6</v>
      </c>
      <c r="J11" s="215"/>
      <c r="K11" s="215"/>
      <c r="L11" s="215"/>
      <c r="M11" s="216"/>
      <c r="N11" s="214" t="s">
        <v>7</v>
      </c>
      <c r="O11" s="215"/>
      <c r="P11" s="215"/>
      <c r="Q11" s="215"/>
      <c r="R11" s="216"/>
    </row>
    <row r="12" spans="1:25" s="51" customFormat="1" ht="20.100000000000001" customHeight="1" thickBot="1" x14ac:dyDescent="0.35">
      <c r="A12" s="138"/>
      <c r="E12" s="222"/>
      <c r="F12" s="223"/>
      <c r="G12" s="224"/>
      <c r="H12" s="52"/>
      <c r="I12" s="74" t="s">
        <v>8</v>
      </c>
      <c r="J12" s="75" t="s">
        <v>9</v>
      </c>
      <c r="K12" s="75" t="s">
        <v>66</v>
      </c>
      <c r="L12" s="53" t="s">
        <v>10</v>
      </c>
      <c r="M12" s="76" t="s">
        <v>11</v>
      </c>
      <c r="N12" s="74" t="s">
        <v>8</v>
      </c>
      <c r="O12" s="75" t="s">
        <v>9</v>
      </c>
      <c r="P12" s="75" t="s">
        <v>66</v>
      </c>
      <c r="Q12" s="53" t="s">
        <v>10</v>
      </c>
      <c r="R12" s="76" t="s">
        <v>11</v>
      </c>
      <c r="S12" s="91" t="s">
        <v>12</v>
      </c>
      <c r="T12" s="54"/>
      <c r="U12" s="54"/>
      <c r="V12" s="55"/>
    </row>
    <row r="13" spans="1:25" x14ac:dyDescent="0.3">
      <c r="A13" s="139" t="s">
        <v>13</v>
      </c>
      <c r="E13" s="6"/>
      <c r="F13" s="64"/>
      <c r="G13" s="140"/>
      <c r="H13" s="7"/>
      <c r="I13" s="77"/>
      <c r="J13" s="7"/>
      <c r="K13" s="7"/>
      <c r="L13" s="19"/>
      <c r="M13" s="8"/>
      <c r="N13" s="77"/>
      <c r="O13" s="7"/>
      <c r="P13" s="7"/>
      <c r="Q13" s="19"/>
      <c r="R13" s="8"/>
      <c r="S13" s="3"/>
      <c r="T13" s="3" t="s">
        <v>14</v>
      </c>
      <c r="U13" s="3" t="s">
        <v>15</v>
      </c>
      <c r="V13" s="8" t="s">
        <v>16</v>
      </c>
      <c r="W13" s="3"/>
      <c r="X13" s="3"/>
      <c r="Y13" s="3"/>
    </row>
    <row r="14" spans="1:25" x14ac:dyDescent="0.3">
      <c r="A14" s="141" t="s">
        <v>17</v>
      </c>
      <c r="E14" s="9"/>
      <c r="F14" s="65"/>
      <c r="G14" s="142"/>
      <c r="I14" s="6"/>
      <c r="J14" s="3"/>
      <c r="K14" s="3"/>
      <c r="L14" s="20"/>
      <c r="M14" s="8"/>
      <c r="N14" s="6"/>
      <c r="O14" s="3"/>
      <c r="P14" s="3"/>
      <c r="Q14" s="20"/>
      <c r="R14" s="8"/>
      <c r="S14" s="3"/>
      <c r="T14" s="3"/>
      <c r="U14" s="3"/>
      <c r="V14" s="8"/>
    </row>
    <row r="15" spans="1:25" ht="15" customHeight="1" x14ac:dyDescent="0.3">
      <c r="A15" s="213" t="s">
        <v>74</v>
      </c>
      <c r="B15" s="36" t="s">
        <v>82</v>
      </c>
      <c r="C15" s="104"/>
      <c r="E15" s="22">
        <f>I15*L15*M15</f>
        <v>1000.24</v>
      </c>
      <c r="F15" s="66">
        <f>(N15*Q15*R15)</f>
        <v>12500</v>
      </c>
      <c r="G15" s="143">
        <f>E15+F15</f>
        <v>13500.24</v>
      </c>
      <c r="H15" s="7"/>
      <c r="I15" s="207">
        <f>J15/12</f>
        <v>83.352999999999994</v>
      </c>
      <c r="J15" s="48">
        <v>1000.23</v>
      </c>
      <c r="K15" s="78">
        <v>0.2</v>
      </c>
      <c r="L15" s="58">
        <v>1</v>
      </c>
      <c r="M15" s="79">
        <v>12</v>
      </c>
      <c r="N15" s="92">
        <f>O15/12</f>
        <v>4166.6670000000004</v>
      </c>
      <c r="O15" s="48">
        <v>50000</v>
      </c>
      <c r="P15" s="88">
        <v>0.5</v>
      </c>
      <c r="Q15" s="58">
        <v>0.25</v>
      </c>
      <c r="R15" s="79">
        <v>12</v>
      </c>
      <c r="S15">
        <f>C15</f>
        <v>0</v>
      </c>
      <c r="T15" s="28">
        <f>E15*K15</f>
        <v>200.05</v>
      </c>
      <c r="U15" s="28">
        <f>F15*P15</f>
        <v>6250</v>
      </c>
      <c r="V15" s="29">
        <f>SUM(T15:U15)</f>
        <v>6450.05</v>
      </c>
    </row>
    <row r="16" spans="1:25" x14ac:dyDescent="0.3">
      <c r="A16" s="213"/>
      <c r="B16" s="10" t="s">
        <v>18</v>
      </c>
      <c r="C16" s="104"/>
      <c r="E16" s="23"/>
      <c r="F16" s="67"/>
      <c r="G16" s="143"/>
      <c r="H16" s="7"/>
      <c r="I16" s="207"/>
      <c r="J16" s="81"/>
      <c r="K16" s="82"/>
      <c r="L16" s="59"/>
      <c r="M16" s="83"/>
      <c r="N16" s="80"/>
      <c r="O16" s="81"/>
      <c r="P16" s="89"/>
      <c r="Q16" s="59"/>
      <c r="R16" s="83"/>
      <c r="T16" s="28"/>
      <c r="U16" s="28"/>
      <c r="V16" s="29"/>
    </row>
    <row r="17" spans="1:22" x14ac:dyDescent="0.3">
      <c r="A17" s="213"/>
      <c r="C17" s="105"/>
      <c r="E17" s="23"/>
      <c r="F17" s="67"/>
      <c r="G17" s="143"/>
      <c r="H17" s="7"/>
      <c r="I17" s="207"/>
      <c r="J17" s="81"/>
      <c r="K17" s="82"/>
      <c r="L17" s="59"/>
      <c r="M17" s="83"/>
      <c r="N17" s="80"/>
      <c r="O17" s="81"/>
      <c r="P17" s="89"/>
      <c r="Q17" s="59"/>
      <c r="R17" s="83"/>
      <c r="T17" s="28"/>
      <c r="U17" s="28"/>
      <c r="V17" s="29"/>
    </row>
    <row r="18" spans="1:22" x14ac:dyDescent="0.3">
      <c r="A18" s="144"/>
      <c r="B18" s="36" t="s">
        <v>19</v>
      </c>
      <c r="C18" s="104"/>
      <c r="E18" s="22">
        <f>I18*L18*M18</f>
        <v>0</v>
      </c>
      <c r="F18" s="66">
        <f>(N18*Q18*R18)</f>
        <v>0</v>
      </c>
      <c r="G18" s="143">
        <f>E18+F18</f>
        <v>0</v>
      </c>
      <c r="H18" s="7"/>
      <c r="I18" s="207">
        <f t="shared" ref="I18:I42" si="0">J18/12</f>
        <v>0</v>
      </c>
      <c r="J18" s="48"/>
      <c r="K18" s="78"/>
      <c r="L18" s="58"/>
      <c r="M18" s="79"/>
      <c r="N18" s="92">
        <f>O18/12</f>
        <v>0</v>
      </c>
      <c r="O18" s="48"/>
      <c r="P18" s="88"/>
      <c r="Q18" s="58"/>
      <c r="R18" s="79"/>
      <c r="S18">
        <f>C18</f>
        <v>0</v>
      </c>
      <c r="T18" s="28">
        <f>E18*K18</f>
        <v>0</v>
      </c>
      <c r="U18" s="28">
        <f>F18*P18</f>
        <v>0</v>
      </c>
      <c r="V18" s="29">
        <f>SUM(T18:U18)</f>
        <v>0</v>
      </c>
    </row>
    <row r="19" spans="1:22" x14ac:dyDescent="0.3">
      <c r="A19" s="145"/>
      <c r="B19" s="10" t="s">
        <v>18</v>
      </c>
      <c r="C19" s="104"/>
      <c r="E19" s="23"/>
      <c r="F19" s="67"/>
      <c r="G19" s="143"/>
      <c r="H19" s="7"/>
      <c r="I19" s="207"/>
      <c r="J19" s="81"/>
      <c r="K19" s="82"/>
      <c r="L19" s="59"/>
      <c r="M19" s="83"/>
      <c r="N19" s="80"/>
      <c r="O19" s="81"/>
      <c r="P19" s="89"/>
      <c r="Q19" s="59"/>
      <c r="R19" s="83"/>
      <c r="T19" s="28"/>
      <c r="U19" s="28"/>
      <c r="V19" s="29"/>
    </row>
    <row r="20" spans="1:22" x14ac:dyDescent="0.3">
      <c r="A20" s="135"/>
      <c r="C20" s="105"/>
      <c r="E20" s="23"/>
      <c r="F20" s="67"/>
      <c r="G20" s="143"/>
      <c r="H20" s="7"/>
      <c r="I20" s="207"/>
      <c r="J20" s="81"/>
      <c r="K20" s="82"/>
      <c r="L20" s="59"/>
      <c r="M20" s="83"/>
      <c r="N20" s="80"/>
      <c r="O20" s="81"/>
      <c r="P20" s="89"/>
      <c r="Q20" s="59"/>
      <c r="R20" s="83"/>
      <c r="T20" s="28"/>
      <c r="U20" s="28"/>
      <c r="V20" s="29"/>
    </row>
    <row r="21" spans="1:22" x14ac:dyDescent="0.3">
      <c r="A21" s="135"/>
      <c r="B21" s="36" t="s">
        <v>20</v>
      </c>
      <c r="C21" s="104"/>
      <c r="E21" s="22">
        <f>I21*L21*M21</f>
        <v>0</v>
      </c>
      <c r="F21" s="66">
        <f>(N21*Q21*R21)</f>
        <v>0</v>
      </c>
      <c r="G21" s="143">
        <f>E21+F21</f>
        <v>0</v>
      </c>
      <c r="H21" s="7"/>
      <c r="I21" s="207">
        <f t="shared" si="0"/>
        <v>0</v>
      </c>
      <c r="J21" s="48"/>
      <c r="K21" s="78"/>
      <c r="L21" s="58"/>
      <c r="M21" s="79"/>
      <c r="N21" s="92">
        <f>O21/12</f>
        <v>0</v>
      </c>
      <c r="O21" s="48"/>
      <c r="P21" s="88"/>
      <c r="Q21" s="58"/>
      <c r="R21" s="79"/>
      <c r="S21">
        <f>C21</f>
        <v>0</v>
      </c>
      <c r="T21" s="28">
        <f>E21*K21</f>
        <v>0</v>
      </c>
      <c r="U21" s="28">
        <f>F21*P21</f>
        <v>0</v>
      </c>
      <c r="V21" s="29">
        <f>SUM(T21:U21)</f>
        <v>0</v>
      </c>
    </row>
    <row r="22" spans="1:22" x14ac:dyDescent="0.3">
      <c r="A22" s="145"/>
      <c r="B22" s="10" t="s">
        <v>18</v>
      </c>
      <c r="C22" s="104"/>
      <c r="E22" s="23"/>
      <c r="F22" s="67"/>
      <c r="G22" s="143"/>
      <c r="H22" s="7"/>
      <c r="I22" s="207"/>
      <c r="J22" s="81"/>
      <c r="K22" s="82"/>
      <c r="L22" s="59"/>
      <c r="M22" s="83"/>
      <c r="N22" s="80"/>
      <c r="O22" s="81"/>
      <c r="P22" s="89"/>
      <c r="Q22" s="59"/>
      <c r="R22" s="83"/>
      <c r="T22" s="28"/>
      <c r="U22" s="28"/>
      <c r="V22" s="29"/>
    </row>
    <row r="23" spans="1:22" x14ac:dyDescent="0.3">
      <c r="A23" s="135"/>
      <c r="C23" s="105"/>
      <c r="E23" s="23"/>
      <c r="F23" s="67"/>
      <c r="G23" s="143"/>
      <c r="H23" s="7"/>
      <c r="I23" s="207"/>
      <c r="J23" s="81"/>
      <c r="K23" s="82"/>
      <c r="L23" s="59"/>
      <c r="M23" s="83"/>
      <c r="N23" s="80"/>
      <c r="O23" s="81"/>
      <c r="P23" s="89"/>
      <c r="Q23" s="59"/>
      <c r="R23" s="83"/>
      <c r="T23" s="28"/>
      <c r="U23" s="28"/>
      <c r="V23" s="29"/>
    </row>
    <row r="24" spans="1:22" x14ac:dyDescent="0.3">
      <c r="A24" s="135"/>
      <c r="B24" s="36" t="s">
        <v>21</v>
      </c>
      <c r="C24" s="104"/>
      <c r="E24" s="22">
        <f>I24*L24*M24</f>
        <v>0</v>
      </c>
      <c r="F24" s="66">
        <f>(N24*Q24*R24)</f>
        <v>0</v>
      </c>
      <c r="G24" s="143">
        <f>E24+F24</f>
        <v>0</v>
      </c>
      <c r="H24" s="7"/>
      <c r="I24" s="207">
        <f t="shared" si="0"/>
        <v>0</v>
      </c>
      <c r="J24" s="48"/>
      <c r="K24" s="78"/>
      <c r="L24" s="58"/>
      <c r="M24" s="79"/>
      <c r="N24" s="92">
        <f>O24/12</f>
        <v>0</v>
      </c>
      <c r="O24" s="48"/>
      <c r="P24" s="88"/>
      <c r="Q24" s="58"/>
      <c r="R24" s="79"/>
      <c r="S24">
        <f>C24</f>
        <v>0</v>
      </c>
      <c r="T24" s="28">
        <f>E24*K24</f>
        <v>0</v>
      </c>
      <c r="U24" s="28">
        <f>F24*P24</f>
        <v>0</v>
      </c>
      <c r="V24" s="29">
        <f>SUM(T24:U24)</f>
        <v>0</v>
      </c>
    </row>
    <row r="25" spans="1:22" x14ac:dyDescent="0.3">
      <c r="A25" s="145"/>
      <c r="B25" s="10" t="s">
        <v>18</v>
      </c>
      <c r="C25" s="104"/>
      <c r="E25" s="23"/>
      <c r="F25" s="67"/>
      <c r="G25" s="143"/>
      <c r="H25" s="7"/>
      <c r="I25" s="207"/>
      <c r="J25" s="81"/>
      <c r="K25" s="82"/>
      <c r="L25" s="59"/>
      <c r="M25" s="83"/>
      <c r="N25" s="80"/>
      <c r="O25" s="81"/>
      <c r="P25" s="89"/>
      <c r="Q25" s="59"/>
      <c r="R25" s="83"/>
      <c r="T25" s="28"/>
      <c r="U25" s="28"/>
      <c r="V25" s="29"/>
    </row>
    <row r="26" spans="1:22" x14ac:dyDescent="0.3">
      <c r="A26" s="135"/>
      <c r="C26" s="105"/>
      <c r="E26" s="23"/>
      <c r="F26" s="67"/>
      <c r="G26" s="143"/>
      <c r="H26" s="7"/>
      <c r="I26" s="207"/>
      <c r="J26" s="81"/>
      <c r="K26" s="82"/>
      <c r="L26" s="59"/>
      <c r="M26" s="83"/>
      <c r="N26" s="80"/>
      <c r="O26" s="81"/>
      <c r="P26" s="89"/>
      <c r="Q26" s="59"/>
      <c r="R26" s="83"/>
      <c r="T26" s="28"/>
      <c r="U26" s="28"/>
      <c r="V26" s="29"/>
    </row>
    <row r="27" spans="1:22" x14ac:dyDescent="0.3">
      <c r="A27" s="135"/>
      <c r="B27" s="36" t="s">
        <v>22</v>
      </c>
      <c r="C27" s="104"/>
      <c r="E27" s="22">
        <f>I27*L27*M27</f>
        <v>0</v>
      </c>
      <c r="F27" s="66">
        <f>(N27*Q27*R27)</f>
        <v>0</v>
      </c>
      <c r="G27" s="143">
        <f>E27+F27</f>
        <v>0</v>
      </c>
      <c r="H27" s="7"/>
      <c r="I27" s="207">
        <f t="shared" si="0"/>
        <v>0</v>
      </c>
      <c r="J27" s="48"/>
      <c r="K27" s="78"/>
      <c r="L27" s="58"/>
      <c r="M27" s="79"/>
      <c r="N27" s="92">
        <f>O27/12</f>
        <v>0</v>
      </c>
      <c r="O27" s="48"/>
      <c r="P27" s="88"/>
      <c r="Q27" s="58"/>
      <c r="R27" s="79"/>
      <c r="S27">
        <f>C27</f>
        <v>0</v>
      </c>
      <c r="T27" s="28">
        <f>E27*K27</f>
        <v>0</v>
      </c>
      <c r="U27" s="28">
        <f>F27*P27</f>
        <v>0</v>
      </c>
      <c r="V27" s="29">
        <f>SUM(T27:U27)</f>
        <v>0</v>
      </c>
    </row>
    <row r="28" spans="1:22" x14ac:dyDescent="0.3">
      <c r="A28" s="145"/>
      <c r="B28" s="10" t="s">
        <v>18</v>
      </c>
      <c r="C28" s="104"/>
      <c r="E28" s="23"/>
      <c r="F28" s="67"/>
      <c r="G28" s="143"/>
      <c r="H28" s="7"/>
      <c r="I28" s="207"/>
      <c r="J28" s="81"/>
      <c r="K28" s="82"/>
      <c r="L28" s="59"/>
      <c r="M28" s="83"/>
      <c r="N28" s="80"/>
      <c r="O28" s="81"/>
      <c r="P28" s="89"/>
      <c r="Q28" s="59"/>
      <c r="R28" s="83"/>
      <c r="T28" s="28"/>
      <c r="U28" s="28"/>
      <c r="V28" s="29"/>
    </row>
    <row r="29" spans="1:22" x14ac:dyDescent="0.3">
      <c r="A29" s="135"/>
      <c r="C29" s="105"/>
      <c r="E29" s="23"/>
      <c r="F29" s="67"/>
      <c r="G29" s="143"/>
      <c r="H29" s="7"/>
      <c r="I29" s="207"/>
      <c r="J29" s="81"/>
      <c r="K29" s="82"/>
      <c r="L29" s="59"/>
      <c r="M29" s="83"/>
      <c r="N29" s="80"/>
      <c r="O29" s="81"/>
      <c r="P29" s="89"/>
      <c r="Q29" s="59"/>
      <c r="R29" s="83"/>
      <c r="T29" s="28"/>
      <c r="U29" s="28"/>
      <c r="V29" s="29"/>
    </row>
    <row r="30" spans="1:22" x14ac:dyDescent="0.3">
      <c r="A30" s="146"/>
      <c r="B30" s="36" t="s">
        <v>23</v>
      </c>
      <c r="C30" s="104"/>
      <c r="E30" s="22">
        <f>I30*L30*M30</f>
        <v>0</v>
      </c>
      <c r="F30" s="66">
        <f>(N30*Q30*R30)</f>
        <v>0</v>
      </c>
      <c r="G30" s="143">
        <f>E30+F30</f>
        <v>0</v>
      </c>
      <c r="H30" s="7"/>
      <c r="I30" s="207">
        <f t="shared" si="0"/>
        <v>0</v>
      </c>
      <c r="J30" s="48"/>
      <c r="K30" s="78"/>
      <c r="L30" s="58"/>
      <c r="M30" s="79"/>
      <c r="N30" s="92">
        <f>O30/12</f>
        <v>0</v>
      </c>
      <c r="O30" s="48"/>
      <c r="P30" s="88"/>
      <c r="Q30" s="58"/>
      <c r="R30" s="79"/>
      <c r="S30">
        <f>C30</f>
        <v>0</v>
      </c>
      <c r="T30" s="28">
        <f>E30*K30</f>
        <v>0</v>
      </c>
      <c r="U30" s="28">
        <f>F30*P30</f>
        <v>0</v>
      </c>
      <c r="V30" s="29">
        <f>SUM(T30:U30)</f>
        <v>0</v>
      </c>
    </row>
    <row r="31" spans="1:22" x14ac:dyDescent="0.3">
      <c r="A31" s="135"/>
      <c r="B31" s="10" t="s">
        <v>18</v>
      </c>
      <c r="C31" s="104"/>
      <c r="E31" s="23"/>
      <c r="F31" s="67"/>
      <c r="G31" s="143"/>
      <c r="H31" s="7"/>
      <c r="I31" s="207"/>
      <c r="J31" s="81"/>
      <c r="K31" s="82"/>
      <c r="L31" s="59"/>
      <c r="M31" s="83"/>
      <c r="N31" s="80"/>
      <c r="O31" s="81"/>
      <c r="P31" s="89"/>
      <c r="Q31" s="59"/>
      <c r="R31" s="83"/>
      <c r="S31" s="12"/>
      <c r="T31" s="28"/>
      <c r="U31" s="28"/>
      <c r="V31" s="29"/>
    </row>
    <row r="32" spans="1:22" x14ac:dyDescent="0.3">
      <c r="A32" s="135"/>
      <c r="C32" s="105"/>
      <c r="E32" s="23"/>
      <c r="F32" s="67"/>
      <c r="G32" s="143"/>
      <c r="H32" s="7"/>
      <c r="I32" s="207"/>
      <c r="J32" s="81"/>
      <c r="K32" s="82"/>
      <c r="L32" s="59"/>
      <c r="M32" s="83"/>
      <c r="N32" s="80"/>
      <c r="O32" s="81"/>
      <c r="P32" s="89"/>
      <c r="Q32" s="59"/>
      <c r="R32" s="83"/>
      <c r="T32" s="28"/>
      <c r="U32" s="28"/>
      <c r="V32" s="29"/>
    </row>
    <row r="33" spans="1:22" x14ac:dyDescent="0.3">
      <c r="A33" s="146"/>
      <c r="B33" s="36" t="s">
        <v>24</v>
      </c>
      <c r="C33" s="104"/>
      <c r="E33" s="22">
        <f>I33*L33*M33</f>
        <v>0</v>
      </c>
      <c r="F33" s="66">
        <f>(N33*Q33*R33)</f>
        <v>0</v>
      </c>
      <c r="G33" s="143">
        <f>E33+F33</f>
        <v>0</v>
      </c>
      <c r="H33" s="7"/>
      <c r="I33" s="207">
        <f t="shared" si="0"/>
        <v>0</v>
      </c>
      <c r="J33" s="48"/>
      <c r="K33" s="78"/>
      <c r="L33" s="58"/>
      <c r="M33" s="79"/>
      <c r="N33" s="92">
        <f>O33/12</f>
        <v>0</v>
      </c>
      <c r="O33" s="48"/>
      <c r="P33" s="88"/>
      <c r="Q33" s="58"/>
      <c r="R33" s="79"/>
      <c r="S33">
        <f>C33</f>
        <v>0</v>
      </c>
      <c r="T33" s="28">
        <f>E33*K33</f>
        <v>0</v>
      </c>
      <c r="U33" s="28">
        <f>F33*P33</f>
        <v>0</v>
      </c>
      <c r="V33" s="29">
        <f>SUM(T33:U33)</f>
        <v>0</v>
      </c>
    </row>
    <row r="34" spans="1:22" x14ac:dyDescent="0.3">
      <c r="A34" s="135"/>
      <c r="B34" s="10" t="s">
        <v>18</v>
      </c>
      <c r="C34" s="104"/>
      <c r="E34" s="23"/>
      <c r="F34" s="67"/>
      <c r="G34" s="143"/>
      <c r="H34" s="7"/>
      <c r="I34" s="207"/>
      <c r="J34" s="81"/>
      <c r="K34" s="82"/>
      <c r="L34" s="59"/>
      <c r="M34" s="83"/>
      <c r="N34" s="80"/>
      <c r="O34" s="81"/>
      <c r="P34" s="89"/>
      <c r="Q34" s="59"/>
      <c r="R34" s="83"/>
      <c r="S34" s="12"/>
      <c r="T34" s="28"/>
      <c r="U34" s="28"/>
      <c r="V34" s="29"/>
    </row>
    <row r="35" spans="1:22" x14ac:dyDescent="0.3">
      <c r="A35" s="135"/>
      <c r="C35" s="105"/>
      <c r="E35" s="23"/>
      <c r="F35" s="67"/>
      <c r="G35" s="143"/>
      <c r="H35" s="7"/>
      <c r="I35" s="207"/>
      <c r="J35" s="81"/>
      <c r="K35" s="82"/>
      <c r="L35" s="59"/>
      <c r="M35" s="83"/>
      <c r="N35" s="80"/>
      <c r="O35" s="81"/>
      <c r="P35" s="89"/>
      <c r="Q35" s="59"/>
      <c r="R35" s="83"/>
      <c r="S35" s="12"/>
      <c r="T35" s="28"/>
      <c r="U35" s="28"/>
      <c r="V35" s="29"/>
    </row>
    <row r="36" spans="1:22" x14ac:dyDescent="0.3">
      <c r="A36" s="135"/>
      <c r="B36" s="36" t="s">
        <v>25</v>
      </c>
      <c r="C36" s="104"/>
      <c r="E36" s="22">
        <f>I36*L36*M36</f>
        <v>0</v>
      </c>
      <c r="F36" s="66">
        <f>(N36*Q36*R36)</f>
        <v>0</v>
      </c>
      <c r="G36" s="143">
        <f>E36+F36</f>
        <v>0</v>
      </c>
      <c r="H36" s="7"/>
      <c r="I36" s="207">
        <f t="shared" si="0"/>
        <v>0</v>
      </c>
      <c r="J36" s="48"/>
      <c r="K36" s="78"/>
      <c r="L36" s="58"/>
      <c r="M36" s="79"/>
      <c r="N36" s="92">
        <f>O36/12</f>
        <v>0</v>
      </c>
      <c r="O36" s="48"/>
      <c r="P36" s="88"/>
      <c r="Q36" s="58"/>
      <c r="R36" s="79"/>
      <c r="S36">
        <f>C36</f>
        <v>0</v>
      </c>
      <c r="T36" s="28">
        <f>E36*K36</f>
        <v>0</v>
      </c>
      <c r="U36" s="28">
        <f>F36*P36</f>
        <v>0</v>
      </c>
      <c r="V36" s="29">
        <f>SUM(T36:U36)</f>
        <v>0</v>
      </c>
    </row>
    <row r="37" spans="1:22" x14ac:dyDescent="0.3">
      <c r="A37" s="135"/>
      <c r="B37" s="10" t="s">
        <v>18</v>
      </c>
      <c r="C37" s="104"/>
      <c r="E37" s="23"/>
      <c r="F37" s="67"/>
      <c r="G37" s="143"/>
      <c r="H37" s="7"/>
      <c r="I37" s="207"/>
      <c r="J37" s="81"/>
      <c r="K37" s="82"/>
      <c r="L37" s="59"/>
      <c r="M37" s="83"/>
      <c r="N37" s="80"/>
      <c r="O37" s="81"/>
      <c r="P37" s="89"/>
      <c r="Q37" s="59"/>
      <c r="R37" s="83"/>
      <c r="S37" s="12"/>
      <c r="T37" s="28"/>
      <c r="U37" s="28"/>
      <c r="V37" s="29"/>
    </row>
    <row r="38" spans="1:22" x14ac:dyDescent="0.3">
      <c r="A38" s="135"/>
      <c r="C38" s="105"/>
      <c r="E38" s="23"/>
      <c r="F38" s="67"/>
      <c r="G38" s="143"/>
      <c r="H38" s="7"/>
      <c r="I38" s="207"/>
      <c r="J38" s="81"/>
      <c r="K38" s="82"/>
      <c r="L38" s="59"/>
      <c r="M38" s="83"/>
      <c r="N38" s="80"/>
      <c r="O38" s="81"/>
      <c r="P38" s="89"/>
      <c r="Q38" s="59"/>
      <c r="R38" s="83"/>
      <c r="S38" s="12"/>
      <c r="T38" s="28"/>
      <c r="U38" s="28"/>
      <c r="V38" s="29"/>
    </row>
    <row r="39" spans="1:22" x14ac:dyDescent="0.3">
      <c r="A39" s="135"/>
      <c r="B39" s="36" t="s">
        <v>26</v>
      </c>
      <c r="C39" s="104"/>
      <c r="E39" s="22">
        <f>I39*L39*M39</f>
        <v>0</v>
      </c>
      <c r="F39" s="66">
        <f>(N39*Q39*R39)</f>
        <v>0</v>
      </c>
      <c r="G39" s="143">
        <f>E39+F39</f>
        <v>0</v>
      </c>
      <c r="H39" s="7"/>
      <c r="I39" s="207">
        <f t="shared" si="0"/>
        <v>0</v>
      </c>
      <c r="J39" s="48"/>
      <c r="K39" s="78"/>
      <c r="L39" s="58"/>
      <c r="M39" s="79"/>
      <c r="N39" s="92">
        <f>O39/12</f>
        <v>0</v>
      </c>
      <c r="O39" s="48"/>
      <c r="P39" s="88"/>
      <c r="Q39" s="58"/>
      <c r="R39" s="79"/>
      <c r="S39">
        <f>C39</f>
        <v>0</v>
      </c>
      <c r="T39" s="28">
        <f>E39*K39</f>
        <v>0</v>
      </c>
      <c r="U39" s="28">
        <f>F39*P39</f>
        <v>0</v>
      </c>
      <c r="V39" s="29">
        <f>SUM(T39:U39)</f>
        <v>0</v>
      </c>
    </row>
    <row r="40" spans="1:22" x14ac:dyDescent="0.3">
      <c r="A40" s="135"/>
      <c r="B40" s="10" t="s">
        <v>18</v>
      </c>
      <c r="C40" s="104"/>
      <c r="E40" s="23"/>
      <c r="F40" s="67"/>
      <c r="G40" s="143"/>
      <c r="H40" s="7"/>
      <c r="I40" s="92"/>
      <c r="J40" s="81"/>
      <c r="K40" s="82"/>
      <c r="L40" s="59"/>
      <c r="M40" s="83"/>
      <c r="N40" s="80"/>
      <c r="O40" s="81"/>
      <c r="P40" s="89"/>
      <c r="Q40" s="59"/>
      <c r="R40" s="83"/>
      <c r="S40" s="12"/>
      <c r="T40" s="28"/>
      <c r="U40" s="28"/>
      <c r="V40" s="29"/>
    </row>
    <row r="41" spans="1:22" x14ac:dyDescent="0.3">
      <c r="A41" s="135"/>
      <c r="C41" s="105"/>
      <c r="E41" s="23"/>
      <c r="F41" s="67"/>
      <c r="G41" s="143"/>
      <c r="H41" s="7"/>
      <c r="I41" s="92"/>
      <c r="J41" s="81"/>
      <c r="K41" s="82"/>
      <c r="L41" s="59"/>
      <c r="M41" s="83"/>
      <c r="N41" s="80"/>
      <c r="O41" s="81"/>
      <c r="P41" s="89"/>
      <c r="Q41" s="59"/>
      <c r="R41" s="83"/>
      <c r="S41" s="12"/>
      <c r="T41" s="28"/>
      <c r="U41" s="28"/>
      <c r="V41" s="29"/>
    </row>
    <row r="42" spans="1:22" ht="15" thickBot="1" x14ac:dyDescent="0.35">
      <c r="A42" s="135"/>
      <c r="B42" s="36" t="s">
        <v>27</v>
      </c>
      <c r="C42" s="104"/>
      <c r="E42" s="22">
        <f>I42*L42*M42</f>
        <v>0</v>
      </c>
      <c r="F42" s="66">
        <f>(N42*Q42*R42)</f>
        <v>0</v>
      </c>
      <c r="G42" s="143">
        <f>E42+F42</f>
        <v>0</v>
      </c>
      <c r="H42" s="7"/>
      <c r="I42" s="92">
        <f t="shared" si="0"/>
        <v>0</v>
      </c>
      <c r="J42" s="84"/>
      <c r="K42" s="85"/>
      <c r="L42" s="86"/>
      <c r="M42" s="87"/>
      <c r="N42" s="92">
        <f>O42/12</f>
        <v>0</v>
      </c>
      <c r="O42" s="84"/>
      <c r="P42" s="90"/>
      <c r="Q42" s="86"/>
      <c r="R42" s="87"/>
      <c r="S42">
        <f>C42</f>
        <v>0</v>
      </c>
      <c r="T42" s="28">
        <f>E42*K42</f>
        <v>0</v>
      </c>
      <c r="U42" s="28">
        <f>F42*P42</f>
        <v>0</v>
      </c>
      <c r="V42" s="29">
        <f>SUM(T42:U42)</f>
        <v>0</v>
      </c>
    </row>
    <row r="43" spans="1:22" x14ac:dyDescent="0.3">
      <c r="A43" s="135"/>
      <c r="B43" s="10" t="s">
        <v>18</v>
      </c>
      <c r="C43" s="104"/>
      <c r="E43" s="23"/>
      <c r="F43" s="67"/>
      <c r="G43" s="143"/>
      <c r="H43" s="7"/>
      <c r="I43" s="7"/>
      <c r="J43" s="7"/>
      <c r="K43" s="7"/>
      <c r="L43" s="7"/>
      <c r="M43" s="3"/>
      <c r="N43" s="3"/>
      <c r="O43" s="3"/>
      <c r="P43" s="3"/>
      <c r="Q43" s="3"/>
      <c r="R43" s="3"/>
      <c r="S43" s="11"/>
      <c r="T43" s="28"/>
      <c r="U43" s="28"/>
      <c r="V43" s="29"/>
    </row>
    <row r="44" spans="1:22" ht="15" thickBot="1" x14ac:dyDescent="0.35">
      <c r="A44" s="135"/>
      <c r="E44" s="23"/>
      <c r="F44" s="67"/>
      <c r="G44" s="143"/>
      <c r="H44" s="7"/>
      <c r="I44" s="7"/>
      <c r="J44" s="7"/>
      <c r="K44" s="7"/>
      <c r="L44" s="7"/>
      <c r="M44" s="3"/>
      <c r="N44" s="3"/>
      <c r="O44" s="3"/>
      <c r="P44" s="3"/>
      <c r="Q44" s="3"/>
      <c r="R44" s="3"/>
      <c r="S44" s="21"/>
      <c r="T44" s="30">
        <f>SUM(T15:T42)</f>
        <v>200.05</v>
      </c>
      <c r="U44" s="30">
        <f>SUM(U15:U42)</f>
        <v>6250</v>
      </c>
      <c r="V44" s="30">
        <f>SUM(V15:V42)</f>
        <v>6450.05</v>
      </c>
    </row>
    <row r="45" spans="1:22" ht="15" thickTop="1" x14ac:dyDescent="0.3">
      <c r="A45" s="135"/>
      <c r="E45" s="24" t="s">
        <v>28</v>
      </c>
      <c r="F45" s="24" t="s">
        <v>28</v>
      </c>
      <c r="G45" s="143" t="s">
        <v>28</v>
      </c>
      <c r="H45" s="7"/>
      <c r="I45" s="7"/>
      <c r="J45" s="13" t="s">
        <v>29</v>
      </c>
      <c r="K45" s="7"/>
      <c r="L45" s="7"/>
      <c r="M45" s="3"/>
      <c r="N45" s="3"/>
      <c r="O45" s="3"/>
      <c r="P45" s="3"/>
      <c r="Q45" s="3"/>
      <c r="R45" s="3"/>
      <c r="S45" s="12"/>
    </row>
    <row r="46" spans="1:22" ht="15" thickBot="1" x14ac:dyDescent="0.35">
      <c r="A46" s="147" t="s">
        <v>30</v>
      </c>
      <c r="B46" s="106"/>
      <c r="C46" s="107"/>
      <c r="D46" s="106"/>
      <c r="E46" s="25">
        <f>SUM(E15:E44)</f>
        <v>1000.24</v>
      </c>
      <c r="F46" s="68">
        <f>SUM(F15:F44)</f>
        <v>12500</v>
      </c>
      <c r="G46" s="148">
        <f>E46+F46</f>
        <v>13500.24</v>
      </c>
      <c r="H46" s="7"/>
      <c r="I46" s="7"/>
      <c r="S46" s="12"/>
    </row>
    <row r="47" spans="1:22" ht="15.6" thickTop="1" thickBot="1" x14ac:dyDescent="0.35">
      <c r="A47" s="147" t="s">
        <v>31</v>
      </c>
      <c r="B47" s="106"/>
      <c r="C47" s="107"/>
      <c r="D47" s="106"/>
      <c r="E47" s="25">
        <f>T44</f>
        <v>200.05</v>
      </c>
      <c r="F47" s="68">
        <f>U44</f>
        <v>6250</v>
      </c>
      <c r="G47" s="148">
        <f>E47+F47</f>
        <v>6450.05</v>
      </c>
      <c r="H47" s="7"/>
      <c r="I47" s="7"/>
    </row>
    <row r="48" spans="1:22" ht="15" thickTop="1" x14ac:dyDescent="0.3">
      <c r="A48" s="135"/>
      <c r="E48" s="24" t="s">
        <v>28</v>
      </c>
      <c r="F48" s="24" t="s">
        <v>28</v>
      </c>
      <c r="G48" s="143" t="s">
        <v>28</v>
      </c>
      <c r="H48" s="7"/>
      <c r="I48" s="7"/>
      <c r="U48" t="s">
        <v>29</v>
      </c>
    </row>
    <row r="49" spans="1:19" s="4" customFormat="1" ht="15" thickBot="1" x14ac:dyDescent="0.35">
      <c r="A49" s="149" t="s">
        <v>32</v>
      </c>
      <c r="B49" s="108"/>
      <c r="C49" s="109"/>
      <c r="D49" s="108"/>
      <c r="E49" s="110">
        <f>SUM(E46:E47)</f>
        <v>1200.29</v>
      </c>
      <c r="F49" s="111">
        <f>SUM(F46:F47)</f>
        <v>18750</v>
      </c>
      <c r="G49" s="150">
        <f>E49+F49</f>
        <v>19950.29</v>
      </c>
      <c r="H49" s="5"/>
      <c r="I49" s="5"/>
    </row>
    <row r="50" spans="1:19" ht="15" thickTop="1" x14ac:dyDescent="0.3">
      <c r="A50" s="139"/>
      <c r="E50" s="26"/>
      <c r="F50" s="69"/>
      <c r="G50" s="143"/>
      <c r="H50" s="7"/>
      <c r="I50" s="7"/>
    </row>
    <row r="51" spans="1:19" x14ac:dyDescent="0.3">
      <c r="A51" s="139" t="s">
        <v>33</v>
      </c>
      <c r="E51" s="23"/>
      <c r="F51" s="67"/>
      <c r="G51" s="143"/>
      <c r="H51" s="7"/>
      <c r="I51" s="7"/>
      <c r="S51" s="1"/>
    </row>
    <row r="52" spans="1:19" x14ac:dyDescent="0.3">
      <c r="A52" s="151"/>
      <c r="B52" s="112" t="s">
        <v>34</v>
      </c>
      <c r="C52" s="104" t="s">
        <v>35</v>
      </c>
      <c r="D52" s="113"/>
      <c r="E52" s="47">
        <v>0</v>
      </c>
      <c r="F52" s="70">
        <v>0</v>
      </c>
      <c r="G52" s="143">
        <f>E52+F52</f>
        <v>0</v>
      </c>
      <c r="H52" s="14"/>
      <c r="I52" s="7"/>
    </row>
    <row r="53" spans="1:19" ht="15" customHeight="1" x14ac:dyDescent="0.3">
      <c r="A53" s="219" t="s">
        <v>72</v>
      </c>
      <c r="B53" s="112" t="s">
        <v>34</v>
      </c>
      <c r="C53" s="104" t="s">
        <v>35</v>
      </c>
      <c r="D53" s="113"/>
      <c r="E53" s="47">
        <v>0</v>
      </c>
      <c r="F53" s="70">
        <v>0</v>
      </c>
      <c r="G53" s="143">
        <f t="shared" ref="G53:G62" si="1">E53+F53</f>
        <v>0</v>
      </c>
      <c r="H53" s="14"/>
      <c r="I53" s="7"/>
    </row>
    <row r="54" spans="1:19" x14ac:dyDescent="0.3">
      <c r="A54" s="219"/>
      <c r="B54" s="112" t="s">
        <v>34</v>
      </c>
      <c r="C54" s="104" t="s">
        <v>35</v>
      </c>
      <c r="D54" s="113"/>
      <c r="E54" s="47">
        <v>0</v>
      </c>
      <c r="F54" s="70">
        <v>0</v>
      </c>
      <c r="G54" s="143">
        <f t="shared" si="1"/>
        <v>0</v>
      </c>
      <c r="H54" s="14"/>
      <c r="I54" s="7"/>
    </row>
    <row r="55" spans="1:19" x14ac:dyDescent="0.3">
      <c r="A55" s="135"/>
      <c r="B55" s="112" t="s">
        <v>34</v>
      </c>
      <c r="C55" s="104" t="s">
        <v>35</v>
      </c>
      <c r="D55" s="113"/>
      <c r="E55" s="47">
        <v>0</v>
      </c>
      <c r="F55" s="70">
        <v>0</v>
      </c>
      <c r="G55" s="143">
        <f t="shared" si="1"/>
        <v>0</v>
      </c>
      <c r="H55" s="14"/>
      <c r="I55" s="7"/>
    </row>
    <row r="56" spans="1:19" x14ac:dyDescent="0.3">
      <c r="A56" s="135" t="s">
        <v>69</v>
      </c>
      <c r="B56" s="112" t="s">
        <v>34</v>
      </c>
      <c r="C56" s="104" t="s">
        <v>35</v>
      </c>
      <c r="D56" s="113"/>
      <c r="E56" s="47">
        <v>0</v>
      </c>
      <c r="F56" s="70">
        <v>0</v>
      </c>
      <c r="G56" s="143">
        <f t="shared" si="1"/>
        <v>0</v>
      </c>
      <c r="H56" s="14"/>
      <c r="I56" s="7"/>
    </row>
    <row r="57" spans="1:19" x14ac:dyDescent="0.3">
      <c r="A57" s="220" t="s">
        <v>70</v>
      </c>
      <c r="B57" s="112" t="s">
        <v>34</v>
      </c>
      <c r="C57" s="104" t="s">
        <v>35</v>
      </c>
      <c r="D57" s="113"/>
      <c r="E57" s="47">
        <v>0</v>
      </c>
      <c r="F57" s="70">
        <v>0</v>
      </c>
      <c r="G57" s="143">
        <f t="shared" si="1"/>
        <v>0</v>
      </c>
      <c r="H57" s="14"/>
      <c r="I57" s="7"/>
    </row>
    <row r="58" spans="1:19" x14ac:dyDescent="0.3">
      <c r="A58" s="221"/>
      <c r="B58" s="112" t="s">
        <v>34</v>
      </c>
      <c r="C58" s="104" t="s">
        <v>35</v>
      </c>
      <c r="D58" s="113"/>
      <c r="E58" s="47">
        <v>0</v>
      </c>
      <c r="F58" s="70">
        <v>0</v>
      </c>
      <c r="G58" s="143">
        <f t="shared" si="1"/>
        <v>0</v>
      </c>
      <c r="H58" s="14"/>
      <c r="I58" s="7"/>
    </row>
    <row r="59" spans="1:19" x14ac:dyDescent="0.3">
      <c r="A59" s="220" t="s">
        <v>84</v>
      </c>
      <c r="B59" s="112" t="s">
        <v>34</v>
      </c>
      <c r="C59" s="104" t="s">
        <v>35</v>
      </c>
      <c r="D59" s="113"/>
      <c r="E59" s="47">
        <v>0</v>
      </c>
      <c r="F59" s="70">
        <v>0</v>
      </c>
      <c r="G59" s="143">
        <f t="shared" si="1"/>
        <v>0</v>
      </c>
      <c r="H59" s="14"/>
      <c r="I59" s="7"/>
    </row>
    <row r="60" spans="1:19" x14ac:dyDescent="0.3">
      <c r="A60" s="220"/>
      <c r="B60" s="112" t="s">
        <v>34</v>
      </c>
      <c r="C60" s="104" t="s">
        <v>35</v>
      </c>
      <c r="D60" s="113"/>
      <c r="E60" s="47">
        <v>0</v>
      </c>
      <c r="F60" s="70">
        <v>0</v>
      </c>
      <c r="G60" s="143">
        <f t="shared" si="1"/>
        <v>0</v>
      </c>
      <c r="H60" s="14"/>
      <c r="I60" s="7"/>
    </row>
    <row r="61" spans="1:19" x14ac:dyDescent="0.3">
      <c r="A61" s="152" t="s">
        <v>71</v>
      </c>
      <c r="B61" s="112" t="s">
        <v>34</v>
      </c>
      <c r="C61" s="104" t="s">
        <v>35</v>
      </c>
      <c r="D61" s="113"/>
      <c r="E61" s="47">
        <v>0</v>
      </c>
      <c r="F61" s="70">
        <v>0</v>
      </c>
      <c r="G61" s="143">
        <f t="shared" si="1"/>
        <v>0</v>
      </c>
      <c r="H61" s="14"/>
      <c r="I61" s="7"/>
    </row>
    <row r="62" spans="1:19" x14ac:dyDescent="0.3">
      <c r="A62" s="152"/>
      <c r="B62" s="112" t="s">
        <v>34</v>
      </c>
      <c r="C62" s="104" t="s">
        <v>35</v>
      </c>
      <c r="D62" s="113"/>
      <c r="E62" s="47">
        <v>0</v>
      </c>
      <c r="F62" s="70">
        <v>0</v>
      </c>
      <c r="G62" s="143">
        <f t="shared" si="1"/>
        <v>0</v>
      </c>
      <c r="H62" s="14"/>
      <c r="I62" s="7"/>
    </row>
    <row r="63" spans="1:19" s="10" customFormat="1" x14ac:dyDescent="0.3">
      <c r="A63" s="145"/>
      <c r="C63" s="114"/>
      <c r="E63" s="24" t="s">
        <v>28</v>
      </c>
      <c r="F63" s="24" t="s">
        <v>28</v>
      </c>
      <c r="G63" s="143" t="s">
        <v>28</v>
      </c>
      <c r="H63" s="13"/>
      <c r="I63" s="13"/>
      <c r="J63" s="13"/>
      <c r="K63" s="13"/>
    </row>
    <row r="64" spans="1:19" s="10" customFormat="1" ht="15" thickBot="1" x14ac:dyDescent="0.35">
      <c r="A64" s="149" t="s">
        <v>36</v>
      </c>
      <c r="B64" s="108"/>
      <c r="C64" s="109"/>
      <c r="D64" s="108"/>
      <c r="E64" s="50">
        <f>SUM(E52:E62)</f>
        <v>0</v>
      </c>
      <c r="F64" s="71">
        <f>SUM(F52:F62)</f>
        <v>0</v>
      </c>
      <c r="G64" s="153">
        <f>E64+F64</f>
        <v>0</v>
      </c>
      <c r="H64" s="13"/>
      <c r="I64" s="13"/>
      <c r="J64" s="13"/>
      <c r="K64" s="13"/>
    </row>
    <row r="65" spans="1:11" s="10" customFormat="1" ht="15" thickTop="1" x14ac:dyDescent="0.3">
      <c r="A65" s="145"/>
      <c r="C65" s="114"/>
      <c r="E65" s="24"/>
      <c r="F65" s="24"/>
      <c r="G65" s="143"/>
      <c r="H65" s="13"/>
      <c r="I65" s="13"/>
      <c r="J65" s="13"/>
      <c r="K65" s="13"/>
    </row>
    <row r="66" spans="1:11" s="10" customFormat="1" x14ac:dyDescent="0.3">
      <c r="A66" s="145"/>
      <c r="C66" s="114"/>
      <c r="E66" s="35"/>
      <c r="F66" s="35"/>
      <c r="G66" s="154"/>
      <c r="H66" s="13"/>
      <c r="I66" s="13"/>
      <c r="J66" s="13"/>
      <c r="K66" s="13"/>
    </row>
    <row r="67" spans="1:11" s="10" customFormat="1" x14ac:dyDescent="0.3">
      <c r="A67" s="139" t="s">
        <v>37</v>
      </c>
      <c r="C67" s="114"/>
      <c r="E67" s="24"/>
      <c r="F67" s="24"/>
      <c r="G67" s="143"/>
      <c r="H67" s="13"/>
      <c r="I67" s="13"/>
      <c r="J67" s="13"/>
      <c r="K67" s="13"/>
    </row>
    <row r="68" spans="1:11" x14ac:dyDescent="0.3">
      <c r="A68" s="135" t="s">
        <v>86</v>
      </c>
      <c r="B68" s="10" t="s">
        <v>38</v>
      </c>
      <c r="C68" s="115" t="s">
        <v>39</v>
      </c>
      <c r="D68" s="116"/>
      <c r="E68" s="49">
        <v>0</v>
      </c>
      <c r="F68" s="70">
        <v>0</v>
      </c>
      <c r="G68" s="143">
        <f>E68+F68</f>
        <v>0</v>
      </c>
    </row>
    <row r="69" spans="1:11" x14ac:dyDescent="0.3">
      <c r="A69" s="135"/>
      <c r="B69" s="10" t="s">
        <v>40</v>
      </c>
      <c r="C69" s="115" t="s">
        <v>39</v>
      </c>
      <c r="D69" s="116"/>
      <c r="E69" s="49">
        <v>0</v>
      </c>
      <c r="F69" s="70">
        <v>0</v>
      </c>
      <c r="G69" s="143">
        <f>E69+F69</f>
        <v>0</v>
      </c>
    </row>
    <row r="70" spans="1:11" x14ac:dyDescent="0.3">
      <c r="A70" s="135"/>
      <c r="B70" s="10" t="s">
        <v>85</v>
      </c>
      <c r="C70" s="104" t="s">
        <v>39</v>
      </c>
      <c r="D70" s="113"/>
      <c r="E70" s="49">
        <v>0</v>
      </c>
      <c r="F70" s="70">
        <v>0</v>
      </c>
      <c r="G70" s="143">
        <f>E70+F70</f>
        <v>0</v>
      </c>
    </row>
    <row r="71" spans="1:11" x14ac:dyDescent="0.3">
      <c r="A71" s="135"/>
      <c r="E71" s="28"/>
      <c r="F71" s="117"/>
      <c r="G71" s="155"/>
    </row>
    <row r="72" spans="1:11" ht="15" thickBot="1" x14ac:dyDescent="0.35">
      <c r="A72" s="149" t="s">
        <v>41</v>
      </c>
      <c r="B72" s="108"/>
      <c r="C72" s="109"/>
      <c r="D72" s="108"/>
      <c r="E72" s="50">
        <f>SUM(E68:E70)</f>
        <v>0</v>
      </c>
      <c r="F72" s="71">
        <f>SUM(F68:F70)</f>
        <v>0</v>
      </c>
      <c r="G72" s="153">
        <f>E72+F72</f>
        <v>0</v>
      </c>
    </row>
    <row r="73" spans="1:11" s="10" customFormat="1" ht="15" thickTop="1" x14ac:dyDescent="0.3">
      <c r="A73" s="145"/>
      <c r="C73" s="114"/>
      <c r="E73" s="35"/>
      <c r="F73" s="35"/>
      <c r="G73" s="154"/>
      <c r="H73" s="13"/>
      <c r="I73" s="13"/>
      <c r="J73" s="13"/>
      <c r="K73" s="13"/>
    </row>
    <row r="74" spans="1:11" s="10" customFormat="1" x14ac:dyDescent="0.3">
      <c r="A74" s="145"/>
      <c r="C74" s="114"/>
      <c r="E74" s="35"/>
      <c r="F74" s="35"/>
      <c r="G74" s="154"/>
      <c r="H74" s="13"/>
      <c r="I74" s="13"/>
      <c r="J74" s="13"/>
      <c r="K74" s="13"/>
    </row>
    <row r="75" spans="1:11" s="10" customFormat="1" x14ac:dyDescent="0.3">
      <c r="A75" s="139" t="s">
        <v>79</v>
      </c>
      <c r="C75" s="114"/>
      <c r="E75" s="35"/>
      <c r="F75" s="35"/>
      <c r="G75" s="154"/>
      <c r="H75" s="13"/>
      <c r="I75" s="13"/>
      <c r="J75" s="13"/>
      <c r="K75" s="13"/>
    </row>
    <row r="76" spans="1:11" s="10" customFormat="1" x14ac:dyDescent="0.3">
      <c r="A76" s="156"/>
      <c r="B76" s="112" t="s">
        <v>43</v>
      </c>
      <c r="C76" s="104" t="s">
        <v>35</v>
      </c>
      <c r="D76" s="113"/>
      <c r="E76" s="47">
        <v>0</v>
      </c>
      <c r="F76" s="70">
        <v>0</v>
      </c>
      <c r="G76" s="143">
        <f t="shared" ref="G76" si="2">E76+F76</f>
        <v>0</v>
      </c>
      <c r="H76" s="13"/>
      <c r="I76" s="13"/>
      <c r="J76" s="13"/>
      <c r="K76" s="13"/>
    </row>
    <row r="77" spans="1:11" s="10" customFormat="1" x14ac:dyDescent="0.3">
      <c r="A77" s="156"/>
      <c r="B77" s="112" t="s">
        <v>43</v>
      </c>
      <c r="C77" s="104" t="s">
        <v>35</v>
      </c>
      <c r="D77" s="113"/>
      <c r="E77" s="47">
        <v>0</v>
      </c>
      <c r="F77" s="70">
        <v>0</v>
      </c>
      <c r="G77" s="143">
        <f t="shared" ref="G77" si="3">E77+F77</f>
        <v>0</v>
      </c>
      <c r="H77" s="13"/>
      <c r="I77" s="13"/>
      <c r="J77" s="13"/>
      <c r="K77" s="13"/>
    </row>
    <row r="78" spans="1:11" s="10" customFormat="1" x14ac:dyDescent="0.3">
      <c r="A78" s="145"/>
      <c r="B78" s="112" t="s">
        <v>43</v>
      </c>
      <c r="C78" s="104" t="s">
        <v>35</v>
      </c>
      <c r="D78" s="113"/>
      <c r="E78" s="47">
        <v>0</v>
      </c>
      <c r="F78" s="70">
        <v>0</v>
      </c>
      <c r="G78" s="143">
        <f t="shared" ref="G78" si="4">E78+F78</f>
        <v>0</v>
      </c>
      <c r="H78" s="13"/>
      <c r="I78" s="13"/>
      <c r="J78" s="13"/>
      <c r="K78" s="13"/>
    </row>
    <row r="79" spans="1:11" s="10" customFormat="1" x14ac:dyDescent="0.3">
      <c r="A79" s="145"/>
      <c r="C79" s="114"/>
      <c r="E79" s="35"/>
      <c r="F79" s="35"/>
      <c r="G79" s="154"/>
      <c r="H79" s="13"/>
      <c r="I79" s="13"/>
      <c r="J79" s="13"/>
      <c r="K79" s="13"/>
    </row>
    <row r="80" spans="1:11" s="10" customFormat="1" ht="15" thickBot="1" x14ac:dyDescent="0.35">
      <c r="A80" s="149" t="s">
        <v>44</v>
      </c>
      <c r="B80" s="108"/>
      <c r="C80" s="109"/>
      <c r="D80" s="108"/>
      <c r="E80" s="50">
        <f>SUM(E76:E78)</f>
        <v>0</v>
      </c>
      <c r="F80" s="71">
        <f>SUM(F76:F78)</f>
        <v>0</v>
      </c>
      <c r="G80" s="153">
        <f>E80+F80</f>
        <v>0</v>
      </c>
      <c r="H80" s="13"/>
      <c r="I80" s="13"/>
      <c r="J80" s="13"/>
      <c r="K80" s="13"/>
    </row>
    <row r="81" spans="1:11" s="10" customFormat="1" ht="15" thickTop="1" x14ac:dyDescent="0.3">
      <c r="A81" s="145"/>
      <c r="C81" s="114"/>
      <c r="E81" s="35"/>
      <c r="F81" s="35"/>
      <c r="G81" s="154"/>
      <c r="H81" s="13"/>
      <c r="I81" s="13"/>
      <c r="J81" s="13"/>
      <c r="K81" s="13"/>
    </row>
    <row r="82" spans="1:11" s="10" customFormat="1" x14ac:dyDescent="0.3">
      <c r="A82" s="145"/>
      <c r="C82" s="114"/>
      <c r="E82" s="35"/>
      <c r="F82" s="35"/>
      <c r="G82" s="154"/>
      <c r="H82" s="13"/>
      <c r="I82" s="13"/>
      <c r="J82" s="13"/>
      <c r="K82" s="13"/>
    </row>
    <row r="83" spans="1:11" s="10" customFormat="1" x14ac:dyDescent="0.3">
      <c r="A83" s="141" t="s">
        <v>67</v>
      </c>
      <c r="B83" s="36" t="s">
        <v>93</v>
      </c>
      <c r="C83" s="104"/>
      <c r="E83" s="47"/>
      <c r="F83" s="70">
        <v>0</v>
      </c>
      <c r="G83" s="143">
        <f>E83+F83</f>
        <v>0</v>
      </c>
      <c r="H83" s="13"/>
      <c r="I83" s="13"/>
      <c r="J83" s="13"/>
      <c r="K83" s="13"/>
    </row>
    <row r="84" spans="1:11" s="10" customFormat="1" x14ac:dyDescent="0.3">
      <c r="A84" s="156" t="s">
        <v>42</v>
      </c>
      <c r="B84" s="36" t="s">
        <v>93</v>
      </c>
      <c r="C84" s="104"/>
      <c r="E84" s="47">
        <v>0</v>
      </c>
      <c r="F84" s="70">
        <v>0</v>
      </c>
      <c r="G84" s="143">
        <f t="shared" ref="G84:G88" si="5">E84+F84</f>
        <v>0</v>
      </c>
      <c r="H84" s="13"/>
      <c r="I84" s="13"/>
      <c r="J84" s="13"/>
      <c r="K84" s="13"/>
    </row>
    <row r="85" spans="1:11" s="10" customFormat="1" x14ac:dyDescent="0.3">
      <c r="A85" s="141"/>
      <c r="B85" s="36" t="s">
        <v>93</v>
      </c>
      <c r="C85" s="104"/>
      <c r="E85" s="47">
        <v>0</v>
      </c>
      <c r="F85" s="70">
        <v>0</v>
      </c>
      <c r="G85" s="143">
        <f t="shared" si="5"/>
        <v>0</v>
      </c>
      <c r="H85" s="13"/>
      <c r="I85" s="13"/>
      <c r="J85" s="13"/>
      <c r="K85" s="13"/>
    </row>
    <row r="86" spans="1:11" s="10" customFormat="1" x14ac:dyDescent="0.3">
      <c r="A86" s="141"/>
      <c r="B86" s="36" t="s">
        <v>93</v>
      </c>
      <c r="C86" s="104"/>
      <c r="E86" s="47">
        <v>0</v>
      </c>
      <c r="F86" s="70">
        <v>0</v>
      </c>
      <c r="G86" s="143">
        <f t="shared" si="5"/>
        <v>0</v>
      </c>
      <c r="H86" s="13"/>
      <c r="I86" s="13"/>
      <c r="J86" s="13"/>
      <c r="K86" s="13"/>
    </row>
    <row r="87" spans="1:11" s="10" customFormat="1" x14ac:dyDescent="0.3">
      <c r="A87" s="141"/>
      <c r="B87" s="36" t="s">
        <v>93</v>
      </c>
      <c r="C87" s="104"/>
      <c r="E87" s="47">
        <v>0</v>
      </c>
      <c r="F87" s="70">
        <v>0</v>
      </c>
      <c r="G87" s="143">
        <f t="shared" si="5"/>
        <v>0</v>
      </c>
      <c r="H87" s="13"/>
      <c r="I87" s="13"/>
      <c r="J87" s="13"/>
      <c r="K87" s="13"/>
    </row>
    <row r="88" spans="1:11" s="10" customFormat="1" x14ac:dyDescent="0.3">
      <c r="A88" s="156"/>
      <c r="B88" s="36" t="s">
        <v>93</v>
      </c>
      <c r="C88" s="104"/>
      <c r="E88" s="47">
        <v>0</v>
      </c>
      <c r="F88" s="70">
        <v>0</v>
      </c>
      <c r="G88" s="143">
        <f t="shared" si="5"/>
        <v>0</v>
      </c>
      <c r="H88" s="13"/>
      <c r="I88" s="13"/>
      <c r="J88" s="13"/>
      <c r="K88" s="13"/>
    </row>
    <row r="89" spans="1:11" s="10" customFormat="1" x14ac:dyDescent="0.3">
      <c r="A89" s="156"/>
      <c r="C89" s="105"/>
      <c r="E89" s="22"/>
      <c r="F89" s="66"/>
      <c r="G89" s="157"/>
      <c r="H89" s="13"/>
      <c r="I89" s="13"/>
      <c r="J89" s="13"/>
      <c r="K89" s="13"/>
    </row>
    <row r="90" spans="1:11" s="10" customFormat="1" ht="15" thickBot="1" x14ac:dyDescent="0.35">
      <c r="A90" s="149" t="s">
        <v>68</v>
      </c>
      <c r="B90" s="108"/>
      <c r="C90" s="109"/>
      <c r="D90" s="108"/>
      <c r="E90" s="50">
        <f>SUM(E83:E88)</f>
        <v>0</v>
      </c>
      <c r="F90" s="71">
        <f>SUM(F83:F88)</f>
        <v>0</v>
      </c>
      <c r="G90" s="153">
        <f>E90+F90</f>
        <v>0</v>
      </c>
      <c r="H90" s="13"/>
      <c r="I90" s="13"/>
      <c r="J90" s="13"/>
      <c r="K90" s="13"/>
    </row>
    <row r="91" spans="1:11" s="10" customFormat="1" ht="15.6" thickTop="1" thickBot="1" x14ac:dyDescent="0.35">
      <c r="A91" s="145"/>
      <c r="C91" s="114"/>
      <c r="E91" s="35"/>
      <c r="F91" s="35"/>
      <c r="G91" s="154">
        <f>G49+G64+G72+G80+G90</f>
        <v>19950.29</v>
      </c>
      <c r="H91" s="13"/>
      <c r="I91" s="13"/>
      <c r="J91" s="13"/>
      <c r="K91" s="13"/>
    </row>
    <row r="92" spans="1:11" s="10" customFormat="1" ht="15.6" thickTop="1" thickBot="1" x14ac:dyDescent="0.35">
      <c r="A92" s="158"/>
      <c r="B92" s="37"/>
      <c r="C92" s="43"/>
      <c r="D92" s="37"/>
      <c r="E92" s="38"/>
      <c r="F92" s="38"/>
      <c r="G92" s="159"/>
      <c r="H92" s="13"/>
      <c r="I92" s="13"/>
      <c r="J92" s="13"/>
      <c r="K92" s="13"/>
    </row>
    <row r="93" spans="1:11" s="10" customFormat="1" ht="15" thickTop="1" x14ac:dyDescent="0.3">
      <c r="A93" s="135"/>
      <c r="B93"/>
      <c r="C93" s="36"/>
      <c r="D93"/>
      <c r="E93" s="28"/>
      <c r="F93" s="117"/>
      <c r="G93" s="155"/>
      <c r="H93" s="13"/>
      <c r="I93" s="13"/>
      <c r="J93" s="13"/>
      <c r="K93" s="13"/>
    </row>
    <row r="94" spans="1:11" s="10" customFormat="1" x14ac:dyDescent="0.3">
      <c r="A94" s="139" t="s">
        <v>90</v>
      </c>
      <c r="C94" s="114"/>
      <c r="E94" s="26">
        <f>E49+E64+E72+E80</f>
        <v>1200.29</v>
      </c>
      <c r="F94" s="26">
        <f>F49+F64+F72+F80</f>
        <v>18750</v>
      </c>
      <c r="G94" s="143">
        <f>E94+F94</f>
        <v>19950.29</v>
      </c>
      <c r="H94" s="13"/>
      <c r="I94" s="13"/>
      <c r="J94" s="13"/>
      <c r="K94" s="13"/>
    </row>
    <row r="95" spans="1:11" s="10" customFormat="1" x14ac:dyDescent="0.3">
      <c r="A95" s="145"/>
      <c r="C95" s="114"/>
      <c r="E95" s="24"/>
      <c r="F95" s="24"/>
      <c r="G95" s="143"/>
      <c r="H95" s="15"/>
      <c r="I95" s="16"/>
      <c r="J95" s="13"/>
      <c r="K95" s="13"/>
    </row>
    <row r="96" spans="1:11" s="10" customFormat="1" x14ac:dyDescent="0.3">
      <c r="A96" s="145"/>
      <c r="C96" s="114"/>
      <c r="E96" s="24"/>
      <c r="F96" s="24"/>
      <c r="G96" s="143"/>
      <c r="I96" s="13"/>
      <c r="J96" s="13"/>
      <c r="K96" s="13"/>
    </row>
    <row r="97" spans="1:18" s="10" customFormat="1" x14ac:dyDescent="0.3">
      <c r="A97" s="139" t="s">
        <v>45</v>
      </c>
      <c r="C97" s="114"/>
      <c r="E97" s="26">
        <f>E49+E64+E72+E80+E90</f>
        <v>1200.29</v>
      </c>
      <c r="F97" s="69">
        <f>F49+F64+F72+F80+F90</f>
        <v>18750</v>
      </c>
      <c r="G97" s="143">
        <f>E97+F97</f>
        <v>19950.29</v>
      </c>
      <c r="H97" s="13"/>
      <c r="I97" s="13"/>
      <c r="J97" s="13"/>
      <c r="K97" s="13"/>
    </row>
    <row r="98" spans="1:18" s="10" customFormat="1" x14ac:dyDescent="0.3">
      <c r="A98" s="145"/>
      <c r="C98" s="114"/>
      <c r="E98" s="24"/>
      <c r="F98" s="24"/>
      <c r="G98" s="143"/>
      <c r="J98" s="13"/>
      <c r="K98" s="13"/>
    </row>
    <row r="99" spans="1:18" s="10" customFormat="1" ht="13.8" x14ac:dyDescent="0.25">
      <c r="A99" s="145"/>
      <c r="C99" s="114"/>
      <c r="E99" s="27"/>
      <c r="F99" s="27"/>
      <c r="G99" s="160"/>
      <c r="H99" s="13"/>
      <c r="I99" s="13"/>
      <c r="J99" s="13"/>
      <c r="K99" s="13"/>
    </row>
    <row r="100" spans="1:18" s="10" customFormat="1" ht="13.8" x14ac:dyDescent="0.25">
      <c r="A100" s="139" t="s">
        <v>91</v>
      </c>
      <c r="C100" s="114"/>
      <c r="E100" s="27"/>
      <c r="F100" s="27"/>
      <c r="G100" s="161"/>
      <c r="H100" s="15"/>
      <c r="I100" s="13"/>
      <c r="J100" s="13"/>
      <c r="K100" s="13"/>
    </row>
    <row r="101" spans="1:18" s="10" customFormat="1" x14ac:dyDescent="0.3">
      <c r="A101" s="145"/>
      <c r="B101" s="10" t="s">
        <v>80</v>
      </c>
      <c r="C101" s="114"/>
      <c r="E101" s="26">
        <f>E94*B108</f>
        <v>0</v>
      </c>
      <c r="F101" s="69">
        <f>F94*B108</f>
        <v>0</v>
      </c>
      <c r="G101" s="143">
        <f>E101+F101</f>
        <v>0</v>
      </c>
      <c r="H101" s="15"/>
      <c r="I101" s="13"/>
      <c r="J101" s="13"/>
      <c r="K101" s="13"/>
    </row>
    <row r="102" spans="1:18" s="10" customFormat="1" x14ac:dyDescent="0.3">
      <c r="A102" s="145"/>
      <c r="B102" s="10" t="s">
        <v>87</v>
      </c>
      <c r="C102" s="114"/>
      <c r="E102" s="26">
        <f>IF(E68&gt;$B$109,$B$109,E68)*B108</f>
        <v>0</v>
      </c>
      <c r="F102" s="26">
        <f>IF(F68&gt;$B$109,$B$109,F68)*B108</f>
        <v>0</v>
      </c>
      <c r="G102" s="143">
        <f t="shared" ref="G102:G107" si="6">E102+F102</f>
        <v>0</v>
      </c>
      <c r="H102" s="15"/>
      <c r="I102" s="13"/>
      <c r="J102" s="13"/>
      <c r="K102" s="13"/>
    </row>
    <row r="103" spans="1:18" s="10" customFormat="1" x14ac:dyDescent="0.3">
      <c r="A103" s="145"/>
      <c r="B103" s="10" t="s">
        <v>88</v>
      </c>
      <c r="C103" s="114"/>
      <c r="E103" s="26">
        <f>IF(E69&gt;$B$109,$B$109,E69)*B108</f>
        <v>0</v>
      </c>
      <c r="F103" s="26">
        <f>IF(F69&gt;$B$109,$B$109,F69)*B108</f>
        <v>0</v>
      </c>
      <c r="G103" s="143">
        <f t="shared" si="6"/>
        <v>0</v>
      </c>
      <c r="H103" s="15"/>
      <c r="I103" s="13"/>
      <c r="J103" s="13"/>
      <c r="K103" s="13"/>
    </row>
    <row r="104" spans="1:18" s="10" customFormat="1" x14ac:dyDescent="0.3">
      <c r="A104" s="145"/>
      <c r="B104" s="10" t="s">
        <v>89</v>
      </c>
      <c r="C104" s="114"/>
      <c r="D104" s="94"/>
      <c r="E104" s="97">
        <f>IF(E70&gt;$B$109,$B$109,E70)*B108</f>
        <v>0</v>
      </c>
      <c r="F104" s="97">
        <f>IF(F70&gt;$B$109,$B$109,F70)*B108</f>
        <v>0</v>
      </c>
      <c r="G104" s="162">
        <f t="shared" si="6"/>
        <v>0</v>
      </c>
      <c r="H104" s="15"/>
      <c r="I104" s="13"/>
      <c r="J104" s="13"/>
      <c r="K104" s="13"/>
    </row>
    <row r="105" spans="1:18" s="10" customFormat="1" x14ac:dyDescent="0.3">
      <c r="A105" s="145"/>
      <c r="B105" s="94"/>
      <c r="C105" s="95"/>
      <c r="D105" s="94"/>
      <c r="E105" s="96">
        <f>SUM(E102:E104)</f>
        <v>0</v>
      </c>
      <c r="F105" s="96">
        <f>SUM(F102:F104)</f>
        <v>0</v>
      </c>
      <c r="G105" s="163">
        <f t="shared" si="6"/>
        <v>0</v>
      </c>
      <c r="H105" s="15"/>
      <c r="I105" s="13"/>
      <c r="J105" s="13"/>
      <c r="K105" s="13"/>
    </row>
    <row r="106" spans="1:18" s="10" customFormat="1" x14ac:dyDescent="0.3">
      <c r="A106" s="145"/>
      <c r="F106" s="69"/>
      <c r="G106" s="143"/>
      <c r="H106" s="15"/>
      <c r="I106" s="13"/>
      <c r="J106" s="13"/>
      <c r="K106" s="13"/>
    </row>
    <row r="107" spans="1:18" s="10" customFormat="1" x14ac:dyDescent="0.3">
      <c r="A107" s="145"/>
      <c r="B107" s="118" t="s">
        <v>95</v>
      </c>
      <c r="C107" s="119"/>
      <c r="D107" s="118"/>
      <c r="E107" s="93">
        <f>E101+E105</f>
        <v>0</v>
      </c>
      <c r="F107" s="93">
        <f>F101+F105</f>
        <v>0</v>
      </c>
      <c r="G107" s="163">
        <f t="shared" si="6"/>
        <v>0</v>
      </c>
      <c r="H107" s="15"/>
      <c r="I107" s="13"/>
      <c r="J107" s="13"/>
      <c r="K107" s="13"/>
    </row>
    <row r="108" spans="1:18" s="10" customFormat="1" x14ac:dyDescent="0.3">
      <c r="A108" s="145" t="s">
        <v>46</v>
      </c>
      <c r="B108" s="120">
        <v>0</v>
      </c>
      <c r="C108" s="114"/>
      <c r="E108" s="26"/>
      <c r="F108" s="69"/>
      <c r="G108" s="143"/>
      <c r="H108" s="15"/>
      <c r="I108" s="13"/>
      <c r="J108" s="13"/>
      <c r="K108" s="13"/>
    </row>
    <row r="109" spans="1:18" s="10" customFormat="1" x14ac:dyDescent="0.3">
      <c r="A109" s="145" t="s">
        <v>92</v>
      </c>
      <c r="B109" s="121">
        <v>50000</v>
      </c>
      <c r="C109" s="114"/>
      <c r="E109" s="26"/>
      <c r="F109" s="69"/>
      <c r="G109" s="143"/>
      <c r="H109" s="16"/>
      <c r="I109" s="16"/>
      <c r="J109" s="16"/>
      <c r="K109" s="16"/>
      <c r="M109" s="17"/>
      <c r="N109" s="17"/>
      <c r="O109" s="17"/>
      <c r="P109" s="17"/>
      <c r="Q109" s="17"/>
      <c r="R109" s="17"/>
    </row>
    <row r="110" spans="1:18" s="10" customFormat="1" x14ac:dyDescent="0.3">
      <c r="A110" s="145"/>
      <c r="C110" s="114"/>
      <c r="E110" s="24" t="s">
        <v>28</v>
      </c>
      <c r="F110" s="24" t="s">
        <v>28</v>
      </c>
      <c r="G110" s="143" t="s">
        <v>28</v>
      </c>
      <c r="H110" s="13"/>
      <c r="I110" s="13"/>
      <c r="J110" s="13"/>
      <c r="K110" s="13"/>
    </row>
    <row r="111" spans="1:18" s="32" customFormat="1" ht="20.399999999999999" thickBot="1" x14ac:dyDescent="0.45">
      <c r="A111" s="164" t="s">
        <v>47</v>
      </c>
      <c r="B111" s="217"/>
      <c r="C111" s="217"/>
      <c r="D111" s="122"/>
      <c r="E111" s="123">
        <f>E97+E101+E105</f>
        <v>1200.29</v>
      </c>
      <c r="F111" s="123">
        <f>F97+F101</f>
        <v>18750</v>
      </c>
      <c r="G111" s="165">
        <f>E111+F111</f>
        <v>19950.29</v>
      </c>
      <c r="I111" s="57"/>
    </row>
    <row r="112" spans="1:18" s="2" customFormat="1" ht="15" thickTop="1" x14ac:dyDescent="0.3">
      <c r="A112" s="135"/>
      <c r="B112"/>
      <c r="C112" s="36"/>
      <c r="D112"/>
      <c r="E112" s="28"/>
      <c r="F112" s="117"/>
      <c r="G112" s="155"/>
    </row>
    <row r="113" spans="1:7" ht="15.6" x14ac:dyDescent="0.3">
      <c r="A113" s="210" t="s">
        <v>99</v>
      </c>
      <c r="B113" s="211"/>
      <c r="C113" s="211"/>
      <c r="D113" s="211"/>
      <c r="E113" s="211"/>
      <c r="F113" s="211"/>
      <c r="G113" s="212"/>
    </row>
    <row r="114" spans="1:7" x14ac:dyDescent="0.3">
      <c r="A114" s="135"/>
      <c r="G114" s="166"/>
    </row>
    <row r="115" spans="1:7" ht="15" thickBot="1" x14ac:dyDescent="0.35">
      <c r="A115" s="167"/>
      <c r="B115" s="168"/>
      <c r="C115" s="169"/>
      <c r="D115" s="168"/>
      <c r="E115" s="170"/>
      <c r="F115" s="171"/>
      <c r="G115" s="172"/>
    </row>
    <row r="116" spans="1:7" ht="15" thickTop="1" x14ac:dyDescent="0.3">
      <c r="A116" t="s">
        <v>29</v>
      </c>
      <c r="E116" s="31"/>
    </row>
  </sheetData>
  <sheetProtection selectLockedCells="1"/>
  <mergeCells count="10">
    <mergeCell ref="A113:G113"/>
    <mergeCell ref="A15:A17"/>
    <mergeCell ref="N11:R11"/>
    <mergeCell ref="I11:M11"/>
    <mergeCell ref="B111:C111"/>
    <mergeCell ref="B11:C11"/>
    <mergeCell ref="A53:A54"/>
    <mergeCell ref="A57:A58"/>
    <mergeCell ref="A59:A60"/>
    <mergeCell ref="E12:G12"/>
  </mergeCells>
  <phoneticPr fontId="32" type="noConversion"/>
  <pageMargins left="0.5" right="0.5" top="0.5" bottom="0.5" header="0.3" footer="0.3"/>
  <pageSetup scale="41" fitToHeight="0" orientation="portrait" r:id="rId1"/>
  <headerFooter>
    <oddHeader>&amp;LSUP28&amp;CBudget&amp;R&amp;F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zoomScaleNormal="100" workbookViewId="0">
      <selection activeCell="A26" sqref="A26"/>
    </sheetView>
  </sheetViews>
  <sheetFormatPr defaultRowHeight="14.4" x14ac:dyDescent="0.3"/>
  <cols>
    <col min="1" max="1" width="24.6640625" bestFit="1" customWidth="1"/>
    <col min="2" max="2" width="32.109375" bestFit="1" customWidth="1"/>
    <col min="3" max="3" width="15.109375" bestFit="1" customWidth="1"/>
    <col min="4" max="5" width="21.88671875" bestFit="1" customWidth="1"/>
    <col min="6" max="6" width="16" bestFit="1" customWidth="1"/>
    <col min="7" max="7" width="10.5546875" bestFit="1" customWidth="1"/>
  </cols>
  <sheetData>
    <row r="1" spans="1:6" ht="18.600000000000001" thickTop="1" x14ac:dyDescent="0.35">
      <c r="A1" s="173" t="str">
        <f>'SUP Budget'!A2</f>
        <v>SUP28 State-University Partnership Project</v>
      </c>
      <c r="B1" s="174"/>
      <c r="C1" s="174"/>
      <c r="D1" s="174"/>
      <c r="E1" s="174"/>
      <c r="F1" s="175"/>
    </row>
    <row r="2" spans="1:6" ht="15.6" x14ac:dyDescent="0.3">
      <c r="A2" s="176" t="s">
        <v>48</v>
      </c>
      <c r="B2" s="177"/>
      <c r="F2" s="178"/>
    </row>
    <row r="3" spans="1:6" ht="15.6" x14ac:dyDescent="0.3">
      <c r="A3" s="176"/>
      <c r="B3" s="177"/>
      <c r="F3" s="178"/>
    </row>
    <row r="4" spans="1:6" x14ac:dyDescent="0.3">
      <c r="A4" s="179" t="s">
        <v>0</v>
      </c>
      <c r="B4" s="177">
        <f>'SUP Budget'!B3</f>
        <v>0</v>
      </c>
      <c r="F4" s="178"/>
    </row>
    <row r="5" spans="1:6" x14ac:dyDescent="0.3">
      <c r="A5" s="179" t="s">
        <v>1</v>
      </c>
      <c r="B5" s="177">
        <f>'SUP Budget'!B4</f>
        <v>0</v>
      </c>
      <c r="F5" s="178"/>
    </row>
    <row r="6" spans="1:6" x14ac:dyDescent="0.3">
      <c r="A6" s="179" t="s">
        <v>49</v>
      </c>
      <c r="B6" s="177">
        <f>'SUP Budget'!B5</f>
        <v>0</v>
      </c>
      <c r="F6" s="178"/>
    </row>
    <row r="7" spans="1:6" x14ac:dyDescent="0.3">
      <c r="A7" s="179" t="s">
        <v>2</v>
      </c>
      <c r="B7" s="180">
        <f>'SUP Budget'!B6</f>
        <v>46204</v>
      </c>
      <c r="F7" s="178"/>
    </row>
    <row r="8" spans="1:6" x14ac:dyDescent="0.3">
      <c r="A8" s="179" t="s">
        <v>3</v>
      </c>
      <c r="B8" s="180">
        <f>'SUP Budget'!B7</f>
        <v>46934</v>
      </c>
      <c r="F8" s="178"/>
    </row>
    <row r="9" spans="1:6" x14ac:dyDescent="0.3">
      <c r="A9" s="179" t="s">
        <v>4</v>
      </c>
      <c r="B9" s="177">
        <f>'SUP Budget'!B8</f>
        <v>0</v>
      </c>
      <c r="F9" s="178"/>
    </row>
    <row r="10" spans="1:6" x14ac:dyDescent="0.3">
      <c r="A10" s="179" t="s">
        <v>77</v>
      </c>
      <c r="B10" s="177" t="str">
        <f>'SUP Budget'!B9</f>
        <v>For CHFS Use</v>
      </c>
      <c r="F10" s="178"/>
    </row>
    <row r="11" spans="1:6" ht="15" thickBot="1" x14ac:dyDescent="0.35">
      <c r="A11" s="181"/>
      <c r="F11" s="178"/>
    </row>
    <row r="12" spans="1:6" x14ac:dyDescent="0.3">
      <c r="A12" s="182"/>
      <c r="B12" s="18"/>
      <c r="F12" s="178"/>
    </row>
    <row r="13" spans="1:6" x14ac:dyDescent="0.3">
      <c r="A13" s="181"/>
      <c r="C13" s="225" t="s">
        <v>50</v>
      </c>
      <c r="D13" s="225"/>
      <c r="E13" s="225"/>
      <c r="F13" s="178"/>
    </row>
    <row r="14" spans="1:6" x14ac:dyDescent="0.3">
      <c r="A14" s="181"/>
      <c r="C14" s="183"/>
      <c r="D14" s="183"/>
      <c r="E14" s="183"/>
      <c r="F14" s="178"/>
    </row>
    <row r="15" spans="1:6" ht="15" thickBot="1" x14ac:dyDescent="0.35">
      <c r="A15" s="181"/>
      <c r="F15" s="178"/>
    </row>
    <row r="16" spans="1:6" x14ac:dyDescent="0.3">
      <c r="A16" s="181"/>
      <c r="C16" s="40" t="s">
        <v>51</v>
      </c>
      <c r="D16" s="33" t="s">
        <v>64</v>
      </c>
      <c r="E16" s="33" t="s">
        <v>52</v>
      </c>
      <c r="F16" s="178"/>
    </row>
    <row r="17" spans="1:8" x14ac:dyDescent="0.3">
      <c r="A17" s="181"/>
      <c r="B17" s="184" t="s">
        <v>53</v>
      </c>
      <c r="C17" s="41">
        <f>'SUP Budget'!E46</f>
        <v>1000.24</v>
      </c>
      <c r="D17" s="34">
        <f>C17*0.5</f>
        <v>500.12</v>
      </c>
      <c r="E17" s="34">
        <f>C17-D17</f>
        <v>500.12</v>
      </c>
      <c r="F17" s="185">
        <f>C17-('SUP Budget'!E46)</f>
        <v>0</v>
      </c>
      <c r="G17" s="34"/>
    </row>
    <row r="18" spans="1:8" x14ac:dyDescent="0.3">
      <c r="A18" s="181"/>
      <c r="B18" s="184" t="s">
        <v>54</v>
      </c>
      <c r="C18" s="41">
        <f>'SUP Budget'!E47</f>
        <v>200.05</v>
      </c>
      <c r="D18" s="34">
        <f t="shared" ref="D18:D23" si="0">C18*0.5</f>
        <v>100.03</v>
      </c>
      <c r="E18" s="34">
        <f>C18-D18</f>
        <v>100.02</v>
      </c>
      <c r="F18" s="185">
        <f>C18-('SUP Budget'!E47)</f>
        <v>0</v>
      </c>
    </row>
    <row r="19" spans="1:8" x14ac:dyDescent="0.3">
      <c r="A19" s="181"/>
      <c r="B19" s="184" t="s">
        <v>55</v>
      </c>
      <c r="C19" s="41">
        <f>'SUP Budget'!E64</f>
        <v>0</v>
      </c>
      <c r="D19" s="34">
        <f t="shared" si="0"/>
        <v>0</v>
      </c>
      <c r="E19" s="34">
        <f>C19-D19</f>
        <v>0</v>
      </c>
      <c r="F19" s="185">
        <f>C19-('SUP Budget'!E64)</f>
        <v>0</v>
      </c>
    </row>
    <row r="20" spans="1:8" x14ac:dyDescent="0.3">
      <c r="A20" s="181"/>
      <c r="B20" s="184" t="s">
        <v>56</v>
      </c>
      <c r="C20" s="41">
        <f>'SUP Budget'!E72</f>
        <v>0</v>
      </c>
      <c r="D20" s="34">
        <f t="shared" si="0"/>
        <v>0</v>
      </c>
      <c r="E20" s="34">
        <f>C20-D20</f>
        <v>0</v>
      </c>
      <c r="F20" s="185">
        <f>C20-('SUP Budget'!E72)</f>
        <v>0</v>
      </c>
      <c r="H20" s="34"/>
    </row>
    <row r="21" spans="1:8" x14ac:dyDescent="0.3">
      <c r="A21" s="181"/>
      <c r="B21" s="184" t="s">
        <v>96</v>
      </c>
      <c r="C21" s="41">
        <f>'SUP Budget'!E80</f>
        <v>0</v>
      </c>
      <c r="D21" s="34">
        <f>C21*0.5</f>
        <v>0</v>
      </c>
      <c r="E21" s="34">
        <f>C21-D21</f>
        <v>0</v>
      </c>
      <c r="F21" s="185">
        <f>C21-('SUP Budget'!E80)</f>
        <v>0</v>
      </c>
    </row>
    <row r="22" spans="1:8" x14ac:dyDescent="0.3">
      <c r="A22" s="181"/>
      <c r="F22" s="178"/>
    </row>
    <row r="23" spans="1:8" x14ac:dyDescent="0.3">
      <c r="A23" s="186" t="s">
        <v>42</v>
      </c>
      <c r="B23" s="60" t="s">
        <v>76</v>
      </c>
      <c r="C23" s="61">
        <f>'SUP Budget'!E90</f>
        <v>0</v>
      </c>
      <c r="D23" s="62">
        <f t="shared" si="0"/>
        <v>0</v>
      </c>
      <c r="E23" s="62">
        <f>C23-D23</f>
        <v>0</v>
      </c>
      <c r="F23" s="187">
        <f>C23-('SUP Budget'!E90)</f>
        <v>0</v>
      </c>
    </row>
    <row r="24" spans="1:8" x14ac:dyDescent="0.3">
      <c r="A24" s="181"/>
      <c r="B24" s="184"/>
      <c r="C24" s="41"/>
      <c r="D24" s="34"/>
      <c r="E24" s="34"/>
      <c r="F24" s="185"/>
    </row>
    <row r="25" spans="1:8" x14ac:dyDescent="0.3">
      <c r="A25" s="188"/>
      <c r="B25" s="184" t="s">
        <v>57</v>
      </c>
      <c r="C25" s="41">
        <f>'SUP Budget'!E101</f>
        <v>0</v>
      </c>
      <c r="D25" s="34">
        <f>C25*0.5</f>
        <v>0</v>
      </c>
      <c r="E25" s="34">
        <f>C25-D25</f>
        <v>0</v>
      </c>
      <c r="F25" s="185">
        <f>C25-('SUP Budget'!E101)</f>
        <v>0</v>
      </c>
      <c r="H25" s="34"/>
    </row>
    <row r="26" spans="1:8" x14ac:dyDescent="0.3">
      <c r="A26" s="189">
        <f>'SUP Budget'!B108</f>
        <v>0</v>
      </c>
      <c r="B26" s="190" t="s">
        <v>94</v>
      </c>
      <c r="C26" s="41">
        <f>'SUP Budget'!E105</f>
        <v>0</v>
      </c>
      <c r="D26" s="34">
        <f>C26*0.5</f>
        <v>0</v>
      </c>
      <c r="E26" s="34">
        <f>C26-D26</f>
        <v>0</v>
      </c>
      <c r="F26" s="185">
        <f>C26-('SUP Budget'!E105)</f>
        <v>0</v>
      </c>
      <c r="H26" s="34"/>
    </row>
    <row r="27" spans="1:8" x14ac:dyDescent="0.3">
      <c r="A27" s="181"/>
      <c r="B27" s="184"/>
      <c r="C27" s="41"/>
      <c r="D27" s="34"/>
      <c r="E27" s="34"/>
      <c r="F27" s="185"/>
    </row>
    <row r="28" spans="1:8" ht="15" thickBot="1" x14ac:dyDescent="0.35">
      <c r="A28" s="181"/>
      <c r="B28" s="191" t="s">
        <v>58</v>
      </c>
      <c r="C28" s="42">
        <f>C17+C18+C19+C21+C20+C25+C23+C26</f>
        <v>1200.29</v>
      </c>
      <c r="D28" s="192">
        <f>SUM(D17:D26)</f>
        <v>600.15</v>
      </c>
      <c r="E28" s="192">
        <f>SUM(E17:E26)</f>
        <v>600.14</v>
      </c>
      <c r="F28" s="193">
        <f>D28+E28-C28</f>
        <v>0</v>
      </c>
    </row>
    <row r="29" spans="1:8" ht="15" thickTop="1" x14ac:dyDescent="0.3">
      <c r="A29" s="181"/>
      <c r="B29" s="184"/>
      <c r="D29" s="34"/>
      <c r="F29" s="178"/>
    </row>
    <row r="30" spans="1:8" x14ac:dyDescent="0.3">
      <c r="A30" s="181"/>
      <c r="F30" s="178"/>
    </row>
    <row r="31" spans="1:8" x14ac:dyDescent="0.3">
      <c r="A31" s="181"/>
      <c r="C31" s="225" t="s">
        <v>59</v>
      </c>
      <c r="D31" s="225"/>
      <c r="E31" s="225"/>
      <c r="F31" s="178"/>
    </row>
    <row r="32" spans="1:8" x14ac:dyDescent="0.3">
      <c r="A32" s="181"/>
      <c r="C32" s="183"/>
      <c r="D32" s="183"/>
      <c r="E32" s="183"/>
      <c r="F32" s="178"/>
    </row>
    <row r="33" spans="1:6" ht="15" thickBot="1" x14ac:dyDescent="0.35">
      <c r="A33" s="181"/>
      <c r="F33" s="178"/>
    </row>
    <row r="34" spans="1:6" x14ac:dyDescent="0.3">
      <c r="A34" s="181"/>
      <c r="C34" s="40" t="s">
        <v>51</v>
      </c>
      <c r="D34" s="33" t="s">
        <v>64</v>
      </c>
      <c r="E34" s="33" t="s">
        <v>52</v>
      </c>
      <c r="F34" s="178"/>
    </row>
    <row r="35" spans="1:6" x14ac:dyDescent="0.3">
      <c r="A35" s="181"/>
      <c r="B35" s="184" t="s">
        <v>53</v>
      </c>
      <c r="C35" s="41">
        <f>'SUP Budget'!F46</f>
        <v>12500</v>
      </c>
      <c r="D35" s="34">
        <f>C35*0.5</f>
        <v>6250</v>
      </c>
      <c r="E35" s="34">
        <f>C35-D35</f>
        <v>6250</v>
      </c>
      <c r="F35" s="185">
        <f>C35-('SUP Budget'!F46)</f>
        <v>0</v>
      </c>
    </row>
    <row r="36" spans="1:6" x14ac:dyDescent="0.3">
      <c r="A36" s="181"/>
      <c r="B36" s="184" t="s">
        <v>54</v>
      </c>
      <c r="C36" s="41">
        <f>'SUP Budget'!F47</f>
        <v>6250</v>
      </c>
      <c r="D36" s="34">
        <f t="shared" ref="D36:D43" si="1">C36*0.5</f>
        <v>3125</v>
      </c>
      <c r="E36" s="34">
        <f>C36-D36</f>
        <v>3125</v>
      </c>
      <c r="F36" s="185">
        <f>C36-'SUP Budget'!F47</f>
        <v>0</v>
      </c>
    </row>
    <row r="37" spans="1:6" x14ac:dyDescent="0.3">
      <c r="A37" s="181"/>
      <c r="B37" s="184" t="s">
        <v>55</v>
      </c>
      <c r="C37" s="41">
        <f>'SUP Budget'!F64</f>
        <v>0</v>
      </c>
      <c r="D37" s="34">
        <f t="shared" si="1"/>
        <v>0</v>
      </c>
      <c r="E37" s="34">
        <f>C37-D37</f>
        <v>0</v>
      </c>
      <c r="F37" s="185">
        <f>C37-'SUP Budget'!F64</f>
        <v>0</v>
      </c>
    </row>
    <row r="38" spans="1:6" x14ac:dyDescent="0.3">
      <c r="A38" s="181"/>
      <c r="B38" s="184" t="s">
        <v>56</v>
      </c>
      <c r="C38" s="41">
        <f>'SUP Budget'!F72</f>
        <v>0</v>
      </c>
      <c r="D38" s="34">
        <f t="shared" si="1"/>
        <v>0</v>
      </c>
      <c r="E38" s="34">
        <f>C38-D38</f>
        <v>0</v>
      </c>
      <c r="F38" s="185">
        <f>C38-'SUP Budget'!F72</f>
        <v>0</v>
      </c>
    </row>
    <row r="39" spans="1:6" x14ac:dyDescent="0.3">
      <c r="A39" s="181"/>
      <c r="B39" s="184" t="s">
        <v>96</v>
      </c>
      <c r="C39" s="41">
        <f>'SUP Budget'!F80</f>
        <v>0</v>
      </c>
      <c r="D39" s="34">
        <f>C39*0.5</f>
        <v>0</v>
      </c>
      <c r="E39" s="34">
        <f>C39-D39</f>
        <v>0</v>
      </c>
      <c r="F39" s="185">
        <f>C39-'SUP Budget'!F80</f>
        <v>0</v>
      </c>
    </row>
    <row r="40" spans="1:6" x14ac:dyDescent="0.3">
      <c r="A40" s="181"/>
      <c r="F40" s="178"/>
    </row>
    <row r="41" spans="1:6" x14ac:dyDescent="0.3">
      <c r="A41" s="186" t="s">
        <v>42</v>
      </c>
      <c r="B41" s="60" t="s">
        <v>76</v>
      </c>
      <c r="C41" s="61">
        <f>'SUP Budget'!F90</f>
        <v>0</v>
      </c>
      <c r="D41" s="62">
        <f t="shared" si="1"/>
        <v>0</v>
      </c>
      <c r="E41" s="62">
        <f>C41-D41</f>
        <v>0</v>
      </c>
      <c r="F41" s="187">
        <f>C41-'SUP Budget'!F90</f>
        <v>0</v>
      </c>
    </row>
    <row r="42" spans="1:6" x14ac:dyDescent="0.3">
      <c r="A42" s="181"/>
      <c r="B42" s="184"/>
      <c r="C42" s="41"/>
      <c r="D42" s="34"/>
      <c r="E42" s="34"/>
      <c r="F42" s="185"/>
    </row>
    <row r="43" spans="1:6" x14ac:dyDescent="0.3">
      <c r="A43" s="181"/>
      <c r="B43" s="194" t="s">
        <v>57</v>
      </c>
      <c r="C43" s="41">
        <f>'SUP Budget'!F101</f>
        <v>0</v>
      </c>
      <c r="D43" s="34">
        <f t="shared" si="1"/>
        <v>0</v>
      </c>
      <c r="E43" s="34">
        <f>C43-D43</f>
        <v>0</v>
      </c>
      <c r="F43" s="185">
        <f>C43-'SUP Budget'!F101</f>
        <v>0</v>
      </c>
    </row>
    <row r="44" spans="1:6" x14ac:dyDescent="0.3">
      <c r="A44" s="189"/>
      <c r="B44" s="190" t="s">
        <v>94</v>
      </c>
      <c r="C44" s="41">
        <f>'SUP Budget'!F105</f>
        <v>0</v>
      </c>
      <c r="D44" s="34">
        <f t="shared" ref="D44" si="2">C44*0.5</f>
        <v>0</v>
      </c>
      <c r="E44" s="34">
        <f>C44-D44</f>
        <v>0</v>
      </c>
      <c r="F44" s="185">
        <f>C44-'SUP Budget'!F105</f>
        <v>0</v>
      </c>
    </row>
    <row r="45" spans="1:6" x14ac:dyDescent="0.3">
      <c r="A45" s="181"/>
      <c r="B45" s="184"/>
      <c r="C45" s="41"/>
      <c r="D45" s="34"/>
      <c r="E45" s="34"/>
      <c r="F45" s="185"/>
    </row>
    <row r="46" spans="1:6" ht="15" thickBot="1" x14ac:dyDescent="0.35">
      <c r="A46" s="181"/>
      <c r="B46" s="191" t="s">
        <v>60</v>
      </c>
      <c r="C46" s="42">
        <f>C35+C36+C37+C39+C38+C43+C41</f>
        <v>18750</v>
      </c>
      <c r="D46" s="192">
        <f>SUM(D35:D43)</f>
        <v>9375</v>
      </c>
      <c r="E46" s="192">
        <f>SUM(E35:E43)</f>
        <v>9375</v>
      </c>
      <c r="F46" s="193">
        <f>D46+E46-C46</f>
        <v>0</v>
      </c>
    </row>
    <row r="47" spans="1:6" ht="15" thickTop="1" x14ac:dyDescent="0.3">
      <c r="A47" s="181"/>
      <c r="F47" s="178"/>
    </row>
    <row r="48" spans="1:6" ht="15" thickBot="1" x14ac:dyDescent="0.35">
      <c r="A48" s="181"/>
      <c r="B48" s="195" t="s">
        <v>97</v>
      </c>
      <c r="C48" s="196">
        <f>C28+C46</f>
        <v>19950.29</v>
      </c>
      <c r="D48" s="192">
        <f>D28+D46</f>
        <v>9975.15</v>
      </c>
      <c r="E48" s="192">
        <f>E28+E46</f>
        <v>9975.14</v>
      </c>
      <c r="F48" s="193">
        <f>D48+E48</f>
        <v>19950.29</v>
      </c>
    </row>
    <row r="49" spans="1:6" ht="21" thickTop="1" thickBot="1" x14ac:dyDescent="0.45">
      <c r="A49" s="181"/>
      <c r="B49" s="197" t="s">
        <v>61</v>
      </c>
      <c r="C49" s="198"/>
      <c r="D49" s="198"/>
      <c r="E49" s="198"/>
      <c r="F49" s="199">
        <f>D48</f>
        <v>9975.15</v>
      </c>
    </row>
    <row r="50" spans="1:6" ht="15" thickTop="1" x14ac:dyDescent="0.3">
      <c r="A50" s="181"/>
      <c r="B50" s="200" t="s">
        <v>98</v>
      </c>
      <c r="C50" s="200"/>
      <c r="D50" s="200"/>
      <c r="E50" s="200"/>
      <c r="F50" s="201"/>
    </row>
    <row r="51" spans="1:6" ht="15.6" x14ac:dyDescent="0.3">
      <c r="A51" s="181"/>
      <c r="B51" s="202"/>
      <c r="F51" s="178"/>
    </row>
    <row r="52" spans="1:6" x14ac:dyDescent="0.3">
      <c r="A52" s="181"/>
      <c r="F52" s="178"/>
    </row>
    <row r="53" spans="1:6" x14ac:dyDescent="0.3">
      <c r="A53" s="181"/>
      <c r="F53" s="178"/>
    </row>
    <row r="54" spans="1:6" ht="15" thickBot="1" x14ac:dyDescent="0.35">
      <c r="A54" s="203"/>
      <c r="B54" s="204"/>
      <c r="C54" s="204"/>
      <c r="D54" s="204"/>
      <c r="E54" s="204"/>
      <c r="F54" s="205"/>
    </row>
    <row r="55" spans="1:6" ht="15" thickTop="1" x14ac:dyDescent="0.3"/>
  </sheetData>
  <sheetProtection algorithmName="SHA-512" hashValue="JlJiuyMkBEjzXIpNJv64ZLx/v0TEks8TA3ECXEarrWE5ceX1kjRPQNDrwQNP1fzwmijpweowvS0I/yBZ4OkLXg==" saltValue="3GWwwOBqNRiW89IK/0sbXw==" spinCount="100000" sheet="1" objects="1" scenarios="1"/>
  <mergeCells count="2">
    <mergeCell ref="C13:E13"/>
    <mergeCell ref="C31:E31"/>
  </mergeCells>
  <pageMargins left="0.7" right="0.7" top="0.75" bottom="0.5" header="0.3" footer="0.3"/>
  <pageSetup scale="68" fitToHeight="0" orientation="portrait" r:id="rId1"/>
  <headerFooter>
    <oddHeader>&amp;LSUP28&amp;CBudget&amp;R&amp;F</oddHead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d98fa39-7fbd-4685-a488-797cac822720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33C9985F0A144BCDE407BA9C552F4" ma:contentTypeVersion="1" ma:contentTypeDescription="Create a new document." ma:contentTypeScope="" ma:versionID="09dfeac080fe0d549a5aa460e3cbcef3">
  <xsd:schema xmlns:xsd="http://www.w3.org/2001/XMLSchema" xmlns:xs="http://www.w3.org/2001/XMLSchema" xmlns:p="http://schemas.microsoft.com/office/2006/metadata/properties" xmlns:ns2="9d98fa39-7fbd-4685-a488-797cac822720" targetNamespace="http://schemas.microsoft.com/office/2006/metadata/properties" ma:root="true" ma:fieldsID="17c9429493a53ace03395f5fbf3cf513" ns2:_=""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B8D24-F486-487F-AB76-11A6C8E21EA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FE871D-FF51-40BC-9E3B-1A174F95B0B8}"/>
</file>

<file path=customXml/itemProps3.xml><?xml version="1.0" encoding="utf-8"?>
<ds:datastoreItem xmlns:ds="http://schemas.openxmlformats.org/officeDocument/2006/customXml" ds:itemID="{9BE09A7C-D73C-418A-B7A7-F095BE7F9B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 - READ ME</vt:lpstr>
      <vt:lpstr>SUP Budget</vt:lpstr>
      <vt:lpstr>Budget Summary</vt:lpstr>
      <vt:lpstr>'Budget Summary'!Print_Area</vt:lpstr>
      <vt:lpstr>'Instructions - READ ME'!Print_Area</vt:lpstr>
      <vt:lpstr>'SUP Budget'!Print_Area</vt:lpstr>
    </vt:vector>
  </TitlesOfParts>
  <Manager/>
  <Company>University of Louisville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Stanev,Noemi Dalma</dc:creator>
  <cp:keywords/>
  <dc:description/>
  <cp:lastModifiedBy>Wright, Pamela S (CHFS)</cp:lastModifiedBy>
  <cp:revision/>
  <cp:lastPrinted>2025-07-15T18:38:17Z</cp:lastPrinted>
  <dcterms:created xsi:type="dcterms:W3CDTF">2019-10-23T11:35:03Z</dcterms:created>
  <dcterms:modified xsi:type="dcterms:W3CDTF">2025-07-15T18:38:21Z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0x01010051533C9985F0A144BCDE407BA9C552F4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