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emily.goodwin\Downloads\"/>
    </mc:Choice>
  </mc:AlternateContent>
  <xr:revisionPtr revIDLastSave="0" documentId="8_{87C21957-83E7-4DBA-B7E1-3A10161727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ESRI_MAPINFO_SHEET" sheetId="2" state="veryHidden" r:id="rId2"/>
  </sheets>
  <definedNames>
    <definedName name="_xlnm.Print_Area" localSheetId="0">Sheet1!$A$1:$E$222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1" i="1" l="1"/>
  <c r="D153" i="1" s="1"/>
  <c r="C127" i="1"/>
  <c r="C120" i="1"/>
  <c r="C118" i="1"/>
  <c r="C96" i="1"/>
  <c r="C91" i="1"/>
  <c r="C78" i="1"/>
  <c r="C81" i="1" s="1"/>
  <c r="C61" i="1"/>
  <c r="C50" i="1"/>
  <c r="C53" i="1"/>
  <c r="C19" i="1"/>
  <c r="C24" i="1" s="1"/>
  <c r="C8" i="1"/>
  <c r="C12" i="1" s="1"/>
  <c r="E213" i="1"/>
  <c r="C97" i="1" l="1"/>
  <c r="D118" i="1"/>
  <c r="D91" i="1"/>
  <c r="D120" i="1" l="1"/>
  <c r="D127" i="1" l="1"/>
  <c r="C205" i="1" l="1"/>
  <c r="C189" i="1"/>
  <c r="C195" i="1" s="1"/>
  <c r="C158" i="1"/>
  <c r="C151" i="1"/>
  <c r="C153" i="1" s="1"/>
  <c r="C134" i="1"/>
  <c r="C64" i="1"/>
  <c r="C33" i="1"/>
  <c r="C176" i="1" l="1"/>
  <c r="C164" i="1"/>
  <c r="D8" i="1"/>
  <c r="D61" i="1" l="1"/>
  <c r="E75" i="1" l="1"/>
  <c r="C208" i="1" l="1"/>
  <c r="C209" i="1" s="1"/>
  <c r="C101" i="1"/>
  <c r="C105" i="1" s="1"/>
  <c r="C84" i="1"/>
  <c r="C85" i="1" s="1"/>
  <c r="C211" i="1" l="1"/>
  <c r="D208" i="1"/>
  <c r="D205" i="1"/>
  <c r="D189" i="1"/>
  <c r="D195" i="1" s="1"/>
  <c r="D176" i="1"/>
  <c r="D158" i="1"/>
  <c r="D164" i="1" s="1"/>
  <c r="D134" i="1"/>
  <c r="D101" i="1"/>
  <c r="D105" i="1" s="1"/>
  <c r="D96" i="1"/>
  <c r="D78" i="1"/>
  <c r="D81" i="1" s="1"/>
  <c r="D84" i="1"/>
  <c r="D24" i="1"/>
  <c r="D33" i="1"/>
  <c r="D12" i="1"/>
  <c r="D209" i="1" l="1"/>
  <c r="D97" i="1"/>
  <c r="D85" i="1"/>
  <c r="E3" i="1" l="1"/>
  <c r="E4" i="1"/>
  <c r="E5" i="1"/>
  <c r="E6" i="1"/>
  <c r="E7" i="1"/>
  <c r="E9" i="1"/>
  <c r="E10" i="1"/>
  <c r="E11" i="1"/>
  <c r="E14" i="1"/>
  <c r="E15" i="1"/>
  <c r="E16" i="1"/>
  <c r="E17" i="1"/>
  <c r="E18" i="1"/>
  <c r="E20" i="1"/>
  <c r="E21" i="1"/>
  <c r="E22" i="1"/>
  <c r="E23" i="1"/>
  <c r="E26" i="1"/>
  <c r="E27" i="1"/>
  <c r="E28" i="1"/>
  <c r="E29" i="1"/>
  <c r="E30" i="1"/>
  <c r="E31" i="1"/>
  <c r="E32" i="1"/>
  <c r="E42" i="1"/>
  <c r="E43" i="1"/>
  <c r="E44" i="1"/>
  <c r="E45" i="1"/>
  <c r="E46" i="1"/>
  <c r="E47" i="1"/>
  <c r="E48" i="1"/>
  <c r="E49" i="1"/>
  <c r="E51" i="1"/>
  <c r="E52" i="1"/>
  <c r="E55" i="1"/>
  <c r="E56" i="1"/>
  <c r="E57" i="1"/>
  <c r="E58" i="1"/>
  <c r="E59" i="1"/>
  <c r="E60" i="1"/>
  <c r="E62" i="1"/>
  <c r="E63" i="1"/>
  <c r="E74" i="1"/>
  <c r="E76" i="1"/>
  <c r="E77" i="1"/>
  <c r="E79" i="1"/>
  <c r="E80" i="1"/>
  <c r="E83" i="1"/>
  <c r="E87" i="1"/>
  <c r="E88" i="1"/>
  <c r="E89" i="1"/>
  <c r="E90" i="1"/>
  <c r="E92" i="1"/>
  <c r="E93" i="1"/>
  <c r="E94" i="1"/>
  <c r="E95" i="1"/>
  <c r="E99" i="1"/>
  <c r="E100" i="1"/>
  <c r="E102" i="1"/>
  <c r="E103" i="1"/>
  <c r="E104" i="1"/>
  <c r="E114" i="1"/>
  <c r="E115" i="1"/>
  <c r="E116" i="1"/>
  <c r="E117" i="1"/>
  <c r="E119" i="1"/>
  <c r="E122" i="1"/>
  <c r="E123" i="1"/>
  <c r="E124" i="1"/>
  <c r="E125" i="1"/>
  <c r="E126" i="1"/>
  <c r="E129" i="1"/>
  <c r="E130" i="1"/>
  <c r="E131" i="1"/>
  <c r="E132" i="1"/>
  <c r="E133" i="1"/>
  <c r="E144" i="1"/>
  <c r="E145" i="1"/>
  <c r="E146" i="1"/>
  <c r="E147" i="1"/>
  <c r="E148" i="1"/>
  <c r="E149" i="1"/>
  <c r="E150" i="1"/>
  <c r="E152" i="1"/>
  <c r="E155" i="1"/>
  <c r="E156" i="1"/>
  <c r="E157" i="1"/>
  <c r="E159" i="1"/>
  <c r="E160" i="1"/>
  <c r="E161" i="1"/>
  <c r="E162" i="1"/>
  <c r="E163" i="1"/>
  <c r="E166" i="1"/>
  <c r="E167" i="1"/>
  <c r="E168" i="1"/>
  <c r="E169" i="1"/>
  <c r="E170" i="1"/>
  <c r="E171" i="1"/>
  <c r="E172" i="1"/>
  <c r="E173" i="1"/>
  <c r="E174" i="1"/>
  <c r="E175" i="1"/>
  <c r="E186" i="1"/>
  <c r="E187" i="1"/>
  <c r="E188" i="1"/>
  <c r="E190" i="1"/>
  <c r="E191" i="1"/>
  <c r="E192" i="1"/>
  <c r="E193" i="1"/>
  <c r="E194" i="1"/>
  <c r="E197" i="1"/>
  <c r="E198" i="1"/>
  <c r="E199" i="1"/>
  <c r="E200" i="1"/>
  <c r="E201" i="1"/>
  <c r="E202" i="1"/>
  <c r="E203" i="1"/>
  <c r="E204" i="1"/>
  <c r="E207" i="1"/>
  <c r="E208" i="1"/>
  <c r="D50" i="1"/>
  <c r="D64" i="1"/>
  <c r="D53" i="1"/>
  <c r="E105" i="1"/>
  <c r="E164" i="1" l="1"/>
  <c r="E85" i="1"/>
  <c r="E127" i="1"/>
  <c r="E8" i="1"/>
  <c r="E53" i="1"/>
  <c r="E97" i="1"/>
  <c r="E205" i="1"/>
  <c r="E81" i="1"/>
  <c r="E209" i="1"/>
  <c r="E84" i="1"/>
  <c r="E189" i="1"/>
  <c r="E12" i="1"/>
  <c r="E158" i="1"/>
  <c r="E120" i="1"/>
  <c r="E91" i="1"/>
  <c r="E134" i="1"/>
  <c r="E33" i="1"/>
  <c r="E50" i="1"/>
  <c r="E24" i="1"/>
  <c r="E96" i="1"/>
  <c r="E19" i="1"/>
  <c r="E101" i="1"/>
  <c r="E64" i="1"/>
  <c r="E176" i="1"/>
  <c r="E61" i="1"/>
  <c r="E195" i="1"/>
  <c r="E78" i="1"/>
  <c r="E118" i="1" l="1"/>
  <c r="D211" i="1" l="1"/>
  <c r="E211" i="1" s="1"/>
  <c r="E153" i="1"/>
  <c r="E151" i="1"/>
</calcChain>
</file>

<file path=xl/sharedStrings.xml><?xml version="1.0" encoding="utf-8"?>
<sst xmlns="http://schemas.openxmlformats.org/spreadsheetml/2006/main" count="341" uniqueCount="181">
  <si>
    <t>County</t>
  </si>
  <si>
    <t>Ballard</t>
  </si>
  <si>
    <t>Carlisle</t>
  </si>
  <si>
    <t>Fulton</t>
  </si>
  <si>
    <t>Hickman</t>
  </si>
  <si>
    <t>McCracken</t>
  </si>
  <si>
    <t>Calloway</t>
  </si>
  <si>
    <t>Graves</t>
  </si>
  <si>
    <t>Marshall</t>
  </si>
  <si>
    <t>Caldwell</t>
  </si>
  <si>
    <t>Crittenden</t>
  </si>
  <si>
    <t>Livingston</t>
  </si>
  <si>
    <t>Lyon</t>
  </si>
  <si>
    <t>Trigg</t>
  </si>
  <si>
    <t>Christian</t>
  </si>
  <si>
    <t>Hopkins</t>
  </si>
  <si>
    <t>Muhlenberg</t>
  </si>
  <si>
    <t>Todd</t>
  </si>
  <si>
    <t>Daviess</t>
  </si>
  <si>
    <t>Hancock</t>
  </si>
  <si>
    <t>Henderson</t>
  </si>
  <si>
    <t>McLean</t>
  </si>
  <si>
    <t>Ohio</t>
  </si>
  <si>
    <t>Union</t>
  </si>
  <si>
    <t>Webster</t>
  </si>
  <si>
    <t>Barren</t>
  </si>
  <si>
    <t>Butler</t>
  </si>
  <si>
    <t>Edmonson</t>
  </si>
  <si>
    <t>Hart</t>
  </si>
  <si>
    <t>Logan</t>
  </si>
  <si>
    <t>Metcalfe</t>
  </si>
  <si>
    <t>Simpson</t>
  </si>
  <si>
    <t>Warren</t>
  </si>
  <si>
    <t>Allen</t>
  </si>
  <si>
    <t>Monroe</t>
  </si>
  <si>
    <t>Hardin</t>
  </si>
  <si>
    <t>LaRue</t>
  </si>
  <si>
    <t>Marion</t>
  </si>
  <si>
    <t>Meade</t>
  </si>
  <si>
    <t>Nelson</t>
  </si>
  <si>
    <t>Washington</t>
  </si>
  <si>
    <t>Breckinridge</t>
  </si>
  <si>
    <t>Grayson</t>
  </si>
  <si>
    <t>Henry</t>
  </si>
  <si>
    <t>Shelby</t>
  </si>
  <si>
    <t>Spencer</t>
  </si>
  <si>
    <t>Trimble</t>
  </si>
  <si>
    <t>Bullitt</t>
  </si>
  <si>
    <t>Oldham</t>
  </si>
  <si>
    <t>Jefferson</t>
  </si>
  <si>
    <t>Boone</t>
  </si>
  <si>
    <t>Campbell</t>
  </si>
  <si>
    <t>Grant</t>
  </si>
  <si>
    <t>Kenton</t>
  </si>
  <si>
    <t>Carroll</t>
  </si>
  <si>
    <t>Gallatin</t>
  </si>
  <si>
    <t>Owen</t>
  </si>
  <si>
    <t>Pendleton</t>
  </si>
  <si>
    <t>Mason</t>
  </si>
  <si>
    <t>Robertson</t>
  </si>
  <si>
    <t>Bracken</t>
  </si>
  <si>
    <t>Fleming</t>
  </si>
  <si>
    <t>Lewis</t>
  </si>
  <si>
    <t>Bath</t>
  </si>
  <si>
    <t>Menifee</t>
  </si>
  <si>
    <t>Morgan</t>
  </si>
  <si>
    <t>Rowan</t>
  </si>
  <si>
    <t>Montgomery</t>
  </si>
  <si>
    <t>Carter</t>
  </si>
  <si>
    <t>Boyd</t>
  </si>
  <si>
    <t>Greenup</t>
  </si>
  <si>
    <t>Lawrence</t>
  </si>
  <si>
    <t>Floyd</t>
  </si>
  <si>
    <t>Johnson</t>
  </si>
  <si>
    <t>Magoffin</t>
  </si>
  <si>
    <t>Martin</t>
  </si>
  <si>
    <t>Pike</t>
  </si>
  <si>
    <t>Knott</t>
  </si>
  <si>
    <t>Lee</t>
  </si>
  <si>
    <t>Leslie</t>
  </si>
  <si>
    <t>Letcher</t>
  </si>
  <si>
    <t>Owsley</t>
  </si>
  <si>
    <t>Perry</t>
  </si>
  <si>
    <t>Wolfe</t>
  </si>
  <si>
    <t>Breathitt</t>
  </si>
  <si>
    <t>Clay</t>
  </si>
  <si>
    <t>Jackson</t>
  </si>
  <si>
    <t>Rockcastle</t>
  </si>
  <si>
    <t>Bell</t>
  </si>
  <si>
    <t>Harlan</t>
  </si>
  <si>
    <t>Knox</t>
  </si>
  <si>
    <t>Laurel</t>
  </si>
  <si>
    <t>Whitley</t>
  </si>
  <si>
    <t>Adair</t>
  </si>
  <si>
    <t>Casey</t>
  </si>
  <si>
    <t>Clinton</t>
  </si>
  <si>
    <t>Cumberland</t>
  </si>
  <si>
    <t>Green</t>
  </si>
  <si>
    <t>McCreary</t>
  </si>
  <si>
    <t>Pulaski</t>
  </si>
  <si>
    <t>Russell</t>
  </si>
  <si>
    <t>Taylor</t>
  </si>
  <si>
    <t>Wayne</t>
  </si>
  <si>
    <t>Harrison</t>
  </si>
  <si>
    <t>Nicholas</t>
  </si>
  <si>
    <t>Scott</t>
  </si>
  <si>
    <t>Anderson</t>
  </si>
  <si>
    <t>Bourbon</t>
  </si>
  <si>
    <t>Franklin</t>
  </si>
  <si>
    <t>Jessamine</t>
  </si>
  <si>
    <t>Woodford</t>
  </si>
  <si>
    <t>Boyle</t>
  </si>
  <si>
    <t>Clark</t>
  </si>
  <si>
    <t>Estill</t>
  </si>
  <si>
    <t>Garrard</t>
  </si>
  <si>
    <t>Lincoln</t>
  </si>
  <si>
    <t>Madison</t>
  </si>
  <si>
    <t>Mercer</t>
  </si>
  <si>
    <t>Powell</t>
  </si>
  <si>
    <t>Fayette</t>
  </si>
  <si>
    <t xml:space="preserve">Kentucky  </t>
  </si>
  <si>
    <t>United States</t>
  </si>
  <si>
    <t xml:space="preserve">   Note: Rates calculated from numerators less than 20 may not be reliably used to determine trends. </t>
  </si>
  <si>
    <t>† Case Rate = # of cases/100,000</t>
  </si>
  <si>
    <t>Regional Subtotal</t>
  </si>
  <si>
    <t>North Central Region</t>
  </si>
  <si>
    <t>Northern Kentucky Ind. District HD</t>
  </si>
  <si>
    <t>Area Developemtn District XII - Kentucky River</t>
  </si>
  <si>
    <t>Area Development District XIII - Cumberland Valley</t>
  </si>
  <si>
    <t>Area Development District XV - Bluegrass</t>
  </si>
  <si>
    <t>Bluegrass Capital Region</t>
  </si>
  <si>
    <t>Lexington-Fayette Region</t>
  </si>
  <si>
    <t>Bluegrass South Region</t>
  </si>
  <si>
    <t>Area Development District I - Purchase</t>
  </si>
  <si>
    <t>Purchase District Health Dept.</t>
  </si>
  <si>
    <t>Area Development District II - Pennyrile</t>
  </si>
  <si>
    <t>Area Development District III - Green River</t>
  </si>
  <si>
    <t>Area Development District IV - Barren River</t>
  </si>
  <si>
    <t>Area Development District VI - KIPDA</t>
  </si>
  <si>
    <t>North Central District Health Dept.</t>
  </si>
  <si>
    <t>Area Development District VII - Northern Kentucky</t>
  </si>
  <si>
    <t>Area Development District VIII - Buffalo Trace</t>
  </si>
  <si>
    <t>Three Rivers District Health Dept.</t>
  </si>
  <si>
    <t>Buffalo Trace District Health Dept.</t>
  </si>
  <si>
    <t>Gateway District Health Dept.</t>
  </si>
  <si>
    <t>Area Development District XI - Big Sandy</t>
  </si>
  <si>
    <t>Area Development District X - FIVCO</t>
  </si>
  <si>
    <t>Kentucky River District Health Dept.</t>
  </si>
  <si>
    <t>WEDCO District Health Dept.</t>
  </si>
  <si>
    <t>Pennyrile District Health Dept.</t>
  </si>
  <si>
    <t>Green River District Health Dept.</t>
  </si>
  <si>
    <t>Barren River District Health Dept.</t>
  </si>
  <si>
    <t>Lincoln Trail District Health Dept.</t>
  </si>
  <si>
    <t>Area Development District XIV - Lake Cumberland</t>
  </si>
  <si>
    <t>District or Independent                                        Health Department Assocation</t>
  </si>
  <si>
    <t>Independent Health Dept.</t>
  </si>
  <si>
    <t>**Gateway Distirct Health Department subtotal calculation includes cases and population from Elliott County.</t>
  </si>
  <si>
    <t>Gateway District Health Dept.**</t>
  </si>
  <si>
    <r>
      <t>Incidence
Rate</t>
    </r>
    <r>
      <rPr>
        <b/>
        <vertAlign val="superscript"/>
        <sz val="10"/>
        <color indexed="9"/>
        <rFont val="Arial"/>
        <family val="2"/>
      </rPr>
      <t>†</t>
    </r>
  </si>
  <si>
    <t>District Health Dept. Subtotal</t>
  </si>
  <si>
    <t>Area Development Dist. Total</t>
  </si>
  <si>
    <t>Louisville-Metro Region</t>
  </si>
  <si>
    <t>District Health Dept. Subtotal**</t>
  </si>
  <si>
    <t>Area Development District IX - Gateway</t>
  </si>
  <si>
    <t>National Totals</t>
  </si>
  <si>
    <t>State Totals</t>
  </si>
  <si>
    <t>Elliott**</t>
  </si>
  <si>
    <t xml:space="preserve">   Updated as of 05/28/2020</t>
  </si>
  <si>
    <r>
      <rPr>
        <b/>
        <sz val="8"/>
        <color theme="1"/>
        <rFont val="Arial"/>
        <family val="2"/>
      </rPr>
      <t>Suggested Citation:</t>
    </r>
    <r>
      <rPr>
        <sz val="8"/>
        <color theme="1"/>
        <rFont val="Arial"/>
        <family val="2"/>
      </rPr>
      <t xml:space="preserve"> Cabinet for Health and Family Services, Department for Public Health, Division of Epidemiology and Health Planning, Infectious Disease Branch, Kentucky Tuberculosis Prevenetion and Control Program, 502-564-4276, </t>
    </r>
    <r>
      <rPr>
        <u/>
        <sz val="8"/>
        <color rgb="FF0000CC"/>
        <rFont val="Arial"/>
        <family val="2"/>
      </rPr>
      <t>https://chfs.ky.gov/agencies/dph/dehp/idb/Pages/tbdata.aspx</t>
    </r>
  </si>
  <si>
    <r>
      <t xml:space="preserve">* Confirmed case of tuberculosis per the CTSE </t>
    </r>
    <r>
      <rPr>
        <u/>
        <sz val="9"/>
        <color rgb="FF0000CC"/>
        <rFont val="Arial"/>
        <family val="2"/>
      </rPr>
      <t>case definition</t>
    </r>
  </si>
  <si>
    <t>Cumberland Valley Dist. Health Dept.</t>
  </si>
  <si>
    <t>Lake Cumberland Dist. Health Dept.</t>
  </si>
  <si>
    <r>
      <rPr>
        <b/>
        <u/>
        <sz val="8"/>
        <rFont val="Arial"/>
        <family val="2"/>
      </rPr>
      <t>Source</t>
    </r>
    <r>
      <rPr>
        <sz val="8"/>
        <rFont val="Arial"/>
        <family val="2"/>
      </rPr>
      <t xml:space="preserve">: Schildknecht K, Pratt R, Feng P, Price C, Self J. Tuberculosis - United States, 2022. MMWR Morb Mortal Wkly Rep 2023;72:297-303. DOI: </t>
    </r>
    <r>
      <rPr>
        <u/>
        <sz val="8"/>
        <color rgb="FF0000CC"/>
        <rFont val="Arial"/>
        <family val="2"/>
      </rPr>
      <t>http://dx.doi.org/10.15585/mmwr.mm7212a1</t>
    </r>
  </si>
  <si>
    <t xml:space="preserve">   Updated as of 06/2/2025</t>
  </si>
  <si>
    <t># of 2025 Confirmed
Cases*</t>
  </si>
  <si>
    <r>
      <t xml:space="preserve">Population </t>
    </r>
    <r>
      <rPr>
        <b/>
        <vertAlign val="superscript"/>
        <sz val="10"/>
        <color indexed="9"/>
        <rFont val="Arial"/>
        <family val="2"/>
      </rPr>
      <t>§</t>
    </r>
    <r>
      <rPr>
        <b/>
        <sz val="10"/>
        <color indexed="9"/>
        <rFont val="Arial"/>
        <family val="2"/>
      </rPr>
      <t xml:space="preserve">
Est. in 2025</t>
    </r>
  </si>
  <si>
    <t>§ Annual Estimates of the Resident Population July 1, 2024 (Source: U.S. Census Bureau, Population Division)</t>
  </si>
  <si>
    <t xml:space="preserve">   Updated as of 06/2/2026</t>
  </si>
  <si>
    <t xml:space="preserve">   2024 population estimates are currently used for incidence rate calcuations until 2025 estimates become avaliable</t>
  </si>
  <si>
    <t>Area Development District V - Lincoln Trail</t>
  </si>
  <si>
    <t>§ Annual Estimates of the Resident Population July 1, 2025 (Source: U.S. Census Bureau, Population Division)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</si>
</sst>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i/>
      <sz val="9"/>
      <name val="Arial"/>
      <family val="2"/>
    </font>
    <font>
      <u/>
      <sz val="11"/>
      <color theme="10"/>
      <name val="Calibri"/>
      <family val="2"/>
      <scheme val="minor"/>
    </font>
    <font>
      <i/>
      <sz val="9.5"/>
      <name val="Arial"/>
      <family val="2"/>
    </font>
    <font>
      <b/>
      <sz val="9.5"/>
      <name val="Arial"/>
      <family val="2"/>
    </font>
    <font>
      <i/>
      <sz val="9.5"/>
      <color theme="1"/>
      <name val="Arial"/>
      <family val="2"/>
    </font>
    <font>
      <sz val="8"/>
      <name val="Arial"/>
      <family val="2"/>
    </font>
    <font>
      <u/>
      <sz val="8"/>
      <color rgb="FF0000CC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u/>
      <sz val="9"/>
      <color rgb="FF0000CC"/>
      <name val="Arial"/>
      <family val="2"/>
    </font>
    <font>
      <b/>
      <u/>
      <sz val="8"/>
      <name val="Arial"/>
      <family val="2"/>
    </font>
    <font>
      <sz val="9"/>
      <color theme="2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1" xfId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5" fontId="3" fillId="0" borderId="1" xfId="2" applyNumberFormat="1" applyFont="1" applyBorder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  <xf numFmtId="165" fontId="4" fillId="0" borderId="0" xfId="2" applyNumberFormat="1" applyFont="1" applyAlignment="1">
      <alignment horizontal="center" vertical="center"/>
    </xf>
    <xf numFmtId="0" fontId="1" fillId="0" borderId="1" xfId="1" applyBorder="1" applyAlignment="1">
      <alignment horizontal="left" vertical="center"/>
    </xf>
    <xf numFmtId="165" fontId="4" fillId="0" borderId="0" xfId="2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/>
    </xf>
    <xf numFmtId="165" fontId="5" fillId="0" borderId="1" xfId="2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4" fillId="0" borderId="1" xfId="2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3" fontId="4" fillId="0" borderId="1" xfId="2" applyNumberFormat="1" applyFont="1" applyBorder="1" applyAlignment="1">
      <alignment horizontal="center" vertical="center"/>
    </xf>
    <xf numFmtId="3" fontId="3" fillId="0" borderId="1" xfId="2" applyNumberFormat="1" applyFont="1" applyBorder="1" applyAlignment="1">
      <alignment horizontal="center" vertical="center"/>
    </xf>
    <xf numFmtId="3" fontId="5" fillId="0" borderId="1" xfId="2" applyNumberFormat="1" applyFont="1" applyBorder="1" applyAlignment="1">
      <alignment horizontal="right" vertical="center"/>
    </xf>
    <xf numFmtId="1" fontId="7" fillId="3" borderId="1" xfId="0" applyNumberFormat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right" vertical="center"/>
    </xf>
    <xf numFmtId="0" fontId="15" fillId="0" borderId="1" xfId="1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0" fontId="21" fillId="0" borderId="0" xfId="0" applyFont="1" applyAlignment="1">
      <alignment vertical="center"/>
    </xf>
    <xf numFmtId="165" fontId="21" fillId="0" borderId="0" xfId="2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21" fillId="0" borderId="0" xfId="2" applyNumberFormat="1" applyFont="1" applyBorder="1" applyAlignment="1">
      <alignment horizontal="center" vertical="center"/>
    </xf>
    <xf numFmtId="0" fontId="22" fillId="0" borderId="0" xfId="3" applyFont="1"/>
    <xf numFmtId="0" fontId="1" fillId="0" borderId="0" xfId="0" applyFont="1" applyAlignment="1">
      <alignment vertical="center"/>
    </xf>
    <xf numFmtId="3" fontId="4" fillId="0" borderId="1" xfId="0" applyNumberFormat="1" applyFont="1" applyBorder="1" applyAlignment="1">
      <alignment horizont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21" fillId="0" borderId="0" xfId="0" applyFont="1" applyAlignment="1">
      <alignment vertical="center"/>
    </xf>
    <xf numFmtId="0" fontId="17" fillId="0" borderId="2" xfId="3" applyFont="1" applyFill="1" applyBorder="1" applyAlignment="1">
      <alignment horizontal="left" vertical="center" wrapText="1"/>
    </xf>
    <xf numFmtId="0" fontId="17" fillId="0" borderId="3" xfId="3" applyFont="1" applyFill="1" applyBorder="1" applyAlignment="1">
      <alignment horizontal="left" vertical="center" wrapText="1"/>
    </xf>
    <xf numFmtId="0" fontId="17" fillId="0" borderId="4" xfId="3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4">
    <cellStyle name="Comma" xfId="2" builtinId="3"/>
    <cellStyle name="Hyperlink" xfId="3" builtinId="8"/>
    <cellStyle name="Normal" xfId="0" builtinId="0"/>
    <cellStyle name="Normal 2" xfId="1" xr:uid="{00000000-0005-0000-0000-000003000000}"/>
  </cellStyles>
  <dxfs count="2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0000CC"/>
      <color rgb="FF003399"/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9</xdr:row>
      <xdr:rowOff>5045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n.cdc.gov/nndss/conditions/tuberculosis/case-definition/2009/" TargetMode="External"/><Relationship Id="rId7" Type="http://schemas.openxmlformats.org/officeDocument/2006/relationships/hyperlink" Target="https://wwwn.cdc.gov/nndss/conditions/tuberculosis/case-definition/2009/" TargetMode="External"/><Relationship Id="rId2" Type="http://schemas.openxmlformats.org/officeDocument/2006/relationships/hyperlink" Target="https://www.cdc.gov/mmwr/volumes/72/wr/mm7212a1.htm" TargetMode="External"/><Relationship Id="rId1" Type="http://schemas.openxmlformats.org/officeDocument/2006/relationships/hyperlink" Target="https://wwwn.cdc.gov/nndss/conditions/tuberculosis/case-definition/2009/" TargetMode="External"/><Relationship Id="rId6" Type="http://schemas.openxmlformats.org/officeDocument/2006/relationships/hyperlink" Target="https://wwwn.cdc.gov/nndss/conditions/tuberculosis/case-definition/2009/" TargetMode="External"/><Relationship Id="rId5" Type="http://schemas.openxmlformats.org/officeDocument/2006/relationships/hyperlink" Target="https://wwwn.cdc.gov/nndss/conditions/tuberculosis/case-definition/2009/" TargetMode="External"/><Relationship Id="rId4" Type="http://schemas.openxmlformats.org/officeDocument/2006/relationships/hyperlink" Target="https://wwwn.cdc.gov/nndss/conditions/tuberculosis/case-definition/2009/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5"/>
  <sheetViews>
    <sheetView tabSelected="1" showWhiteSpace="0" view="pageLayout" zoomScale="70" zoomScaleNormal="100" zoomScalePageLayoutView="70" workbookViewId="0">
      <selection activeCell="F125" sqref="F125"/>
    </sheetView>
  </sheetViews>
  <sheetFormatPr defaultColWidth="8.85546875" defaultRowHeight="12.75" x14ac:dyDescent="0.25"/>
  <cols>
    <col min="1" max="1" width="33.7109375" style="5" customWidth="1"/>
    <col min="2" max="2" width="26.42578125" style="5" customWidth="1"/>
    <col min="3" max="3" width="13.85546875" style="9" customWidth="1"/>
    <col min="4" max="4" width="10.5703125" style="6" customWidth="1"/>
    <col min="5" max="5" width="10.5703125" style="14" customWidth="1"/>
    <col min="6" max="16384" width="8.85546875" style="5"/>
  </cols>
  <sheetData>
    <row r="1" spans="1:5" ht="43.35" customHeight="1" x14ac:dyDescent="0.25">
      <c r="A1" s="27" t="s">
        <v>154</v>
      </c>
      <c r="B1" s="28" t="s">
        <v>0</v>
      </c>
      <c r="C1" s="45" t="s">
        <v>175</v>
      </c>
      <c r="D1" s="29" t="s">
        <v>174</v>
      </c>
      <c r="E1" s="30" t="s">
        <v>158</v>
      </c>
    </row>
    <row r="2" spans="1:5" ht="16.350000000000001" customHeight="1" x14ac:dyDescent="0.25">
      <c r="A2" s="75" t="s">
        <v>133</v>
      </c>
      <c r="B2" s="56"/>
      <c r="C2" s="56"/>
      <c r="D2" s="56"/>
      <c r="E2" s="57"/>
    </row>
    <row r="3" spans="1:5" ht="15" customHeight="1" x14ac:dyDescent="0.2">
      <c r="A3" s="76" t="s">
        <v>134</v>
      </c>
      <c r="B3" s="10" t="s">
        <v>1</v>
      </c>
      <c r="C3" s="55">
        <v>7594</v>
      </c>
      <c r="D3" s="4">
        <v>0</v>
      </c>
      <c r="E3" s="35">
        <f>D3/C3*100000</f>
        <v>0</v>
      </c>
    </row>
    <row r="4" spans="1:5" ht="15" customHeight="1" x14ac:dyDescent="0.2">
      <c r="A4" s="76" t="s">
        <v>134</v>
      </c>
      <c r="B4" s="10" t="s">
        <v>2</v>
      </c>
      <c r="C4" s="55">
        <v>4747</v>
      </c>
      <c r="D4" s="4">
        <v>0</v>
      </c>
      <c r="E4" s="35">
        <f t="shared" ref="E4:E12" si="0">D4/C4*100000</f>
        <v>0</v>
      </c>
    </row>
    <row r="5" spans="1:5" ht="15" customHeight="1" x14ac:dyDescent="0.2">
      <c r="A5" s="76" t="s">
        <v>134</v>
      </c>
      <c r="B5" s="10" t="s">
        <v>3</v>
      </c>
      <c r="C5" s="55">
        <v>6218</v>
      </c>
      <c r="D5" s="4">
        <v>0</v>
      </c>
      <c r="E5" s="35">
        <f t="shared" si="0"/>
        <v>0</v>
      </c>
    </row>
    <row r="6" spans="1:5" ht="15" customHeight="1" x14ac:dyDescent="0.2">
      <c r="A6" s="76" t="s">
        <v>134</v>
      </c>
      <c r="B6" s="10" t="s">
        <v>4</v>
      </c>
      <c r="C6" s="55">
        <v>4393</v>
      </c>
      <c r="D6" s="4">
        <v>0</v>
      </c>
      <c r="E6" s="35">
        <f t="shared" si="0"/>
        <v>0</v>
      </c>
    </row>
    <row r="7" spans="1:5" ht="15" customHeight="1" x14ac:dyDescent="0.2">
      <c r="A7" s="76" t="s">
        <v>134</v>
      </c>
      <c r="B7" s="10" t="s">
        <v>5</v>
      </c>
      <c r="C7" s="55">
        <v>67553</v>
      </c>
      <c r="D7" s="4">
        <v>1</v>
      </c>
      <c r="E7" s="35">
        <f t="shared" si="0"/>
        <v>1.4803191568102083</v>
      </c>
    </row>
    <row r="8" spans="1:5" ht="15" customHeight="1" x14ac:dyDescent="0.25">
      <c r="A8" s="16"/>
      <c r="B8" s="46" t="s">
        <v>159</v>
      </c>
      <c r="C8" s="8">
        <f>SUM(C3:C7)</f>
        <v>90505</v>
      </c>
      <c r="D8" s="39">
        <f>SUM(D3:D7)</f>
        <v>1</v>
      </c>
      <c r="E8" s="31">
        <f t="shared" si="0"/>
        <v>1.1049113308656981</v>
      </c>
    </row>
    <row r="9" spans="1:5" ht="15" customHeight="1" x14ac:dyDescent="0.2">
      <c r="A9" s="15" t="s">
        <v>155</v>
      </c>
      <c r="B9" s="10" t="s">
        <v>6</v>
      </c>
      <c r="C9" s="55">
        <v>39421</v>
      </c>
      <c r="D9" s="4">
        <v>0</v>
      </c>
      <c r="E9" s="35">
        <f t="shared" si="0"/>
        <v>0</v>
      </c>
    </row>
    <row r="10" spans="1:5" ht="15" customHeight="1" x14ac:dyDescent="0.2">
      <c r="A10" s="15" t="s">
        <v>155</v>
      </c>
      <c r="B10" s="10" t="s">
        <v>7</v>
      </c>
      <c r="C10" s="55">
        <v>37050</v>
      </c>
      <c r="D10" s="4">
        <v>0</v>
      </c>
      <c r="E10" s="35">
        <f t="shared" si="0"/>
        <v>0</v>
      </c>
    </row>
    <row r="11" spans="1:5" ht="15" customHeight="1" x14ac:dyDescent="0.2">
      <c r="A11" s="15" t="s">
        <v>155</v>
      </c>
      <c r="B11" s="10" t="s">
        <v>8</v>
      </c>
      <c r="C11" s="55">
        <v>31659</v>
      </c>
      <c r="D11" s="4">
        <v>0</v>
      </c>
      <c r="E11" s="35">
        <f t="shared" si="0"/>
        <v>0</v>
      </c>
    </row>
    <row r="12" spans="1:5" ht="16.350000000000001" customHeight="1" x14ac:dyDescent="0.25">
      <c r="A12" s="18"/>
      <c r="B12" s="47" t="s">
        <v>160</v>
      </c>
      <c r="C12" s="43">
        <f>SUM(C8:C11)</f>
        <v>198635</v>
      </c>
      <c r="D12" s="3">
        <f>SUM(D8:D11)</f>
        <v>1</v>
      </c>
      <c r="E12" s="33">
        <f t="shared" si="0"/>
        <v>0.50343595036121536</v>
      </c>
    </row>
    <row r="13" spans="1:5" ht="16.350000000000001" customHeight="1" x14ac:dyDescent="0.25">
      <c r="A13" s="73" t="s">
        <v>135</v>
      </c>
      <c r="B13" s="58"/>
      <c r="C13" s="58"/>
      <c r="D13" s="58"/>
      <c r="E13" s="58"/>
    </row>
    <row r="14" spans="1:5" ht="15" customHeight="1" x14ac:dyDescent="0.2">
      <c r="A14" s="41" t="s">
        <v>149</v>
      </c>
      <c r="B14" s="10" t="s">
        <v>9</v>
      </c>
      <c r="C14" s="55">
        <v>12609</v>
      </c>
      <c r="D14" s="4">
        <v>0</v>
      </c>
      <c r="E14" s="35">
        <f t="shared" ref="E14:E24" si="1">D14/C14*100000</f>
        <v>0</v>
      </c>
    </row>
    <row r="15" spans="1:5" ht="15" customHeight="1" x14ac:dyDescent="0.2">
      <c r="A15" s="41" t="s">
        <v>149</v>
      </c>
      <c r="B15" s="10" t="s">
        <v>10</v>
      </c>
      <c r="C15" s="55">
        <v>8807</v>
      </c>
      <c r="D15" s="4">
        <v>0</v>
      </c>
      <c r="E15" s="35">
        <f t="shared" si="1"/>
        <v>0</v>
      </c>
    </row>
    <row r="16" spans="1:5" ht="15" customHeight="1" x14ac:dyDescent="0.2">
      <c r="A16" s="41" t="s">
        <v>149</v>
      </c>
      <c r="B16" s="10" t="s">
        <v>11</v>
      </c>
      <c r="C16" s="55">
        <v>8863</v>
      </c>
      <c r="D16" s="4">
        <v>0</v>
      </c>
      <c r="E16" s="35">
        <f t="shared" si="1"/>
        <v>0</v>
      </c>
    </row>
    <row r="17" spans="1:5" ht="15" customHeight="1" x14ac:dyDescent="0.2">
      <c r="A17" s="41" t="s">
        <v>149</v>
      </c>
      <c r="B17" s="10" t="s">
        <v>12</v>
      </c>
      <c r="C17" s="55">
        <v>9123</v>
      </c>
      <c r="D17" s="4">
        <v>0</v>
      </c>
      <c r="E17" s="35">
        <f t="shared" si="1"/>
        <v>0</v>
      </c>
    </row>
    <row r="18" spans="1:5" ht="15" customHeight="1" x14ac:dyDescent="0.2">
      <c r="A18" s="41" t="s">
        <v>149</v>
      </c>
      <c r="B18" s="10" t="s">
        <v>13</v>
      </c>
      <c r="C18" s="55">
        <v>14512</v>
      </c>
      <c r="D18" s="4">
        <v>0</v>
      </c>
      <c r="E18" s="35">
        <f t="shared" si="1"/>
        <v>0</v>
      </c>
    </row>
    <row r="19" spans="1:5" ht="15" customHeight="1" x14ac:dyDescent="0.25">
      <c r="A19" s="16"/>
      <c r="B19" s="46" t="s">
        <v>159</v>
      </c>
      <c r="C19" s="8">
        <f>SUM(C14:C18)</f>
        <v>53914</v>
      </c>
      <c r="D19" s="39">
        <v>0</v>
      </c>
      <c r="E19" s="31">
        <f t="shared" si="1"/>
        <v>0</v>
      </c>
    </row>
    <row r="20" spans="1:5" ht="15" customHeight="1" x14ac:dyDescent="0.2">
      <c r="A20" s="15" t="s">
        <v>155</v>
      </c>
      <c r="B20" s="10" t="s">
        <v>14</v>
      </c>
      <c r="C20" s="55">
        <v>70115</v>
      </c>
      <c r="D20" s="4">
        <v>0</v>
      </c>
      <c r="E20" s="35">
        <f t="shared" si="1"/>
        <v>0</v>
      </c>
    </row>
    <row r="21" spans="1:5" ht="15" customHeight="1" x14ac:dyDescent="0.2">
      <c r="A21" s="15" t="s">
        <v>155</v>
      </c>
      <c r="B21" s="10" t="s">
        <v>15</v>
      </c>
      <c r="C21" s="55">
        <v>45218</v>
      </c>
      <c r="D21" s="4">
        <v>0</v>
      </c>
      <c r="E21" s="35">
        <f t="shared" si="1"/>
        <v>0</v>
      </c>
    </row>
    <row r="22" spans="1:5" ht="15" customHeight="1" x14ac:dyDescent="0.2">
      <c r="A22" s="15" t="s">
        <v>155</v>
      </c>
      <c r="B22" s="10" t="s">
        <v>16</v>
      </c>
      <c r="C22" s="55">
        <v>30634</v>
      </c>
      <c r="D22" s="4">
        <v>0</v>
      </c>
      <c r="E22" s="35">
        <f t="shared" si="1"/>
        <v>0</v>
      </c>
    </row>
    <row r="23" spans="1:5" ht="15" customHeight="1" x14ac:dyDescent="0.2">
      <c r="A23" s="15" t="s">
        <v>155</v>
      </c>
      <c r="B23" s="10" t="s">
        <v>17</v>
      </c>
      <c r="C23" s="55">
        <v>12972</v>
      </c>
      <c r="D23" s="4">
        <v>0</v>
      </c>
      <c r="E23" s="35">
        <f t="shared" si="1"/>
        <v>0</v>
      </c>
    </row>
    <row r="24" spans="1:5" ht="16.350000000000001" customHeight="1" x14ac:dyDescent="0.25">
      <c r="A24" s="18"/>
      <c r="B24" s="47" t="s">
        <v>160</v>
      </c>
      <c r="C24" s="43">
        <f>SUM(C19:C23)</f>
        <v>212853</v>
      </c>
      <c r="D24" s="3">
        <f>SUM(D19:D23)</f>
        <v>0</v>
      </c>
      <c r="E24" s="33">
        <f t="shared" si="1"/>
        <v>0</v>
      </c>
    </row>
    <row r="25" spans="1:5" ht="16.350000000000001" customHeight="1" x14ac:dyDescent="0.25">
      <c r="A25" s="73" t="s">
        <v>136</v>
      </c>
      <c r="B25" s="59"/>
      <c r="C25" s="59"/>
      <c r="D25" s="59"/>
      <c r="E25" s="59"/>
    </row>
    <row r="26" spans="1:5" ht="15" customHeight="1" x14ac:dyDescent="0.2">
      <c r="A26" s="76" t="s">
        <v>150</v>
      </c>
      <c r="B26" s="10" t="s">
        <v>18</v>
      </c>
      <c r="C26" s="55">
        <v>104898</v>
      </c>
      <c r="D26" s="4">
        <v>7</v>
      </c>
      <c r="E26" s="35">
        <f t="shared" ref="E26:E33" si="2">D26/C26*100000</f>
        <v>6.6731491544166719</v>
      </c>
    </row>
    <row r="27" spans="1:5" ht="15" customHeight="1" x14ac:dyDescent="0.2">
      <c r="A27" s="76" t="s">
        <v>150</v>
      </c>
      <c r="B27" s="10" t="s">
        <v>19</v>
      </c>
      <c r="C27" s="55">
        <v>9064</v>
      </c>
      <c r="D27" s="4">
        <v>0</v>
      </c>
      <c r="E27" s="35">
        <f t="shared" si="2"/>
        <v>0</v>
      </c>
    </row>
    <row r="28" spans="1:5" ht="15" customHeight="1" x14ac:dyDescent="0.2">
      <c r="A28" s="76" t="s">
        <v>150</v>
      </c>
      <c r="B28" s="10" t="s">
        <v>20</v>
      </c>
      <c r="C28" s="55">
        <v>44255</v>
      </c>
      <c r="D28" s="4">
        <v>0</v>
      </c>
      <c r="E28" s="35">
        <f t="shared" si="2"/>
        <v>0</v>
      </c>
    </row>
    <row r="29" spans="1:5" ht="15" customHeight="1" x14ac:dyDescent="0.2">
      <c r="A29" s="76" t="s">
        <v>150</v>
      </c>
      <c r="B29" s="10" t="s">
        <v>21</v>
      </c>
      <c r="C29" s="55">
        <v>9050</v>
      </c>
      <c r="D29" s="4">
        <v>1</v>
      </c>
      <c r="E29" s="35">
        <f t="shared" si="2"/>
        <v>11.049723756906078</v>
      </c>
    </row>
    <row r="30" spans="1:5" ht="15" customHeight="1" x14ac:dyDescent="0.2">
      <c r="A30" s="76" t="s">
        <v>150</v>
      </c>
      <c r="B30" s="10" t="s">
        <v>22</v>
      </c>
      <c r="C30" s="55">
        <v>23934</v>
      </c>
      <c r="D30" s="4">
        <v>1</v>
      </c>
      <c r="E30" s="35">
        <f t="shared" si="2"/>
        <v>4.1781565973092674</v>
      </c>
    </row>
    <row r="31" spans="1:5" ht="15" customHeight="1" x14ac:dyDescent="0.2">
      <c r="A31" s="76" t="s">
        <v>150</v>
      </c>
      <c r="B31" s="10" t="s">
        <v>23</v>
      </c>
      <c r="C31" s="55">
        <v>12839</v>
      </c>
      <c r="D31" s="4">
        <v>0</v>
      </c>
      <c r="E31" s="35">
        <f t="shared" si="2"/>
        <v>0</v>
      </c>
    </row>
    <row r="32" spans="1:5" ht="15" customHeight="1" x14ac:dyDescent="0.2">
      <c r="A32" s="76" t="s">
        <v>150</v>
      </c>
      <c r="B32" s="10" t="s">
        <v>24</v>
      </c>
      <c r="C32" s="55">
        <v>12929</v>
      </c>
      <c r="D32" s="4">
        <v>0</v>
      </c>
      <c r="E32" s="35">
        <f t="shared" si="2"/>
        <v>0</v>
      </c>
    </row>
    <row r="33" spans="1:5" ht="16.350000000000001" customHeight="1" x14ac:dyDescent="0.25">
      <c r="A33" s="18"/>
      <c r="B33" s="47" t="s">
        <v>160</v>
      </c>
      <c r="C33" s="43">
        <f>SUM(C26:C32)</f>
        <v>216969</v>
      </c>
      <c r="D33" s="3">
        <f>SUM(D26:D32)</f>
        <v>9</v>
      </c>
      <c r="E33" s="33">
        <f t="shared" si="2"/>
        <v>4.1480580175048045</v>
      </c>
    </row>
    <row r="34" spans="1:5" x14ac:dyDescent="0.25">
      <c r="A34" s="49" t="s">
        <v>180</v>
      </c>
      <c r="B34" s="49"/>
      <c r="C34" s="50"/>
      <c r="D34" s="51"/>
      <c r="E34" s="49"/>
    </row>
    <row r="35" spans="1:5" x14ac:dyDescent="0.25">
      <c r="A35" s="49" t="s">
        <v>178</v>
      </c>
      <c r="B35" s="49"/>
      <c r="C35" s="52"/>
      <c r="D35" s="51"/>
      <c r="E35" s="49"/>
    </row>
    <row r="36" spans="1:5" x14ac:dyDescent="0.2">
      <c r="A36" s="53" t="s">
        <v>169</v>
      </c>
      <c r="B36" s="49"/>
      <c r="C36" s="52"/>
      <c r="D36" s="51"/>
      <c r="E36" s="49"/>
    </row>
    <row r="37" spans="1:5" x14ac:dyDescent="0.25">
      <c r="A37" s="63" t="s">
        <v>123</v>
      </c>
      <c r="B37" s="63"/>
      <c r="C37" s="63"/>
      <c r="D37" s="63"/>
      <c r="E37" s="63"/>
    </row>
    <row r="38" spans="1:5" x14ac:dyDescent="0.25">
      <c r="A38" s="63" t="s">
        <v>122</v>
      </c>
      <c r="B38" s="63"/>
      <c r="C38" s="63"/>
      <c r="D38" s="63"/>
      <c r="E38" s="63"/>
    </row>
    <row r="39" spans="1:5" x14ac:dyDescent="0.25">
      <c r="A39" s="49" t="s">
        <v>177</v>
      </c>
      <c r="B39" s="49"/>
      <c r="C39" s="50"/>
      <c r="D39" s="51"/>
      <c r="E39" s="49"/>
    </row>
    <row r="40" spans="1:5" ht="15.95" hidden="1" customHeight="1" x14ac:dyDescent="0.25">
      <c r="A40" s="60"/>
      <c r="B40" s="61"/>
      <c r="C40" s="61"/>
      <c r="D40" s="61"/>
      <c r="E40" s="62"/>
    </row>
    <row r="41" spans="1:5" ht="15" customHeight="1" x14ac:dyDescent="0.25">
      <c r="A41" s="83" t="s">
        <v>137</v>
      </c>
      <c r="B41" s="83"/>
      <c r="C41" s="83"/>
      <c r="D41" s="83"/>
      <c r="E41" s="83"/>
    </row>
    <row r="42" spans="1:5" ht="15" customHeight="1" x14ac:dyDescent="0.2">
      <c r="A42" s="76" t="s">
        <v>151</v>
      </c>
      <c r="B42" s="10" t="s">
        <v>25</v>
      </c>
      <c r="C42" s="55">
        <v>45641</v>
      </c>
      <c r="D42" s="4">
        <v>0</v>
      </c>
      <c r="E42" s="35">
        <f t="shared" ref="E42:E53" si="3">D42/C42*100000</f>
        <v>0</v>
      </c>
    </row>
    <row r="43" spans="1:5" ht="15" customHeight="1" x14ac:dyDescent="0.2">
      <c r="A43" s="76" t="s">
        <v>151</v>
      </c>
      <c r="B43" s="10" t="s">
        <v>26</v>
      </c>
      <c r="C43" s="55">
        <v>12520</v>
      </c>
      <c r="D43" s="4">
        <v>2</v>
      </c>
      <c r="E43" s="35">
        <f t="shared" si="3"/>
        <v>15.974440894568691</v>
      </c>
    </row>
    <row r="44" spans="1:5" ht="15" customHeight="1" x14ac:dyDescent="0.2">
      <c r="A44" s="76" t="s">
        <v>151</v>
      </c>
      <c r="B44" s="10" t="s">
        <v>27</v>
      </c>
      <c r="C44" s="55">
        <v>12749</v>
      </c>
      <c r="D44" s="4">
        <v>0</v>
      </c>
      <c r="E44" s="35">
        <f t="shared" si="3"/>
        <v>0</v>
      </c>
    </row>
    <row r="45" spans="1:5" ht="15" customHeight="1" x14ac:dyDescent="0.2">
      <c r="A45" s="76" t="s">
        <v>151</v>
      </c>
      <c r="B45" s="10" t="s">
        <v>28</v>
      </c>
      <c r="C45" s="55">
        <v>20117</v>
      </c>
      <c r="D45" s="4">
        <v>0</v>
      </c>
      <c r="E45" s="35">
        <f t="shared" si="3"/>
        <v>0</v>
      </c>
    </row>
    <row r="46" spans="1:5" ht="15" customHeight="1" x14ac:dyDescent="0.2">
      <c r="A46" s="76" t="s">
        <v>151</v>
      </c>
      <c r="B46" s="10" t="s">
        <v>29</v>
      </c>
      <c r="C46" s="55">
        <v>28669</v>
      </c>
      <c r="D46" s="4">
        <v>0</v>
      </c>
      <c r="E46" s="35">
        <f t="shared" si="3"/>
        <v>0</v>
      </c>
    </row>
    <row r="47" spans="1:5" ht="15" customHeight="1" x14ac:dyDescent="0.2">
      <c r="A47" s="76" t="s">
        <v>151</v>
      </c>
      <c r="B47" s="10" t="s">
        <v>30</v>
      </c>
      <c r="C47" s="55">
        <v>10558</v>
      </c>
      <c r="D47" s="4">
        <v>0</v>
      </c>
      <c r="E47" s="35">
        <f t="shared" si="3"/>
        <v>0</v>
      </c>
    </row>
    <row r="48" spans="1:5" ht="15" customHeight="1" x14ac:dyDescent="0.2">
      <c r="A48" s="76" t="s">
        <v>151</v>
      </c>
      <c r="B48" s="10" t="s">
        <v>31</v>
      </c>
      <c r="C48" s="55">
        <v>20788</v>
      </c>
      <c r="D48" s="4">
        <v>0</v>
      </c>
      <c r="E48" s="35">
        <f t="shared" si="3"/>
        <v>0</v>
      </c>
    </row>
    <row r="49" spans="1:5" ht="15" customHeight="1" x14ac:dyDescent="0.2">
      <c r="A49" s="76" t="s">
        <v>151</v>
      </c>
      <c r="B49" s="10" t="s">
        <v>32</v>
      </c>
      <c r="C49" s="55">
        <v>149375</v>
      </c>
      <c r="D49" s="4">
        <v>7</v>
      </c>
      <c r="E49" s="35">
        <f t="shared" si="3"/>
        <v>4.6861924686192467</v>
      </c>
    </row>
    <row r="50" spans="1:5" ht="15" customHeight="1" x14ac:dyDescent="0.25">
      <c r="A50" s="16"/>
      <c r="B50" s="46" t="s">
        <v>159</v>
      </c>
      <c r="C50" s="8">
        <f>SUM(C42:C49)</f>
        <v>300417</v>
      </c>
      <c r="D50" s="34">
        <f>SUM(D42:D49)</f>
        <v>9</v>
      </c>
      <c r="E50" s="31">
        <f t="shared" si="3"/>
        <v>2.9958357882543267</v>
      </c>
    </row>
    <row r="51" spans="1:5" ht="15" customHeight="1" x14ac:dyDescent="0.2">
      <c r="A51" s="15" t="s">
        <v>155</v>
      </c>
      <c r="B51" s="10" t="s">
        <v>33</v>
      </c>
      <c r="C51" s="55">
        <v>22536</v>
      </c>
      <c r="D51" s="4">
        <v>0</v>
      </c>
      <c r="E51" s="35">
        <f t="shared" si="3"/>
        <v>0</v>
      </c>
    </row>
    <row r="52" spans="1:5" ht="16.350000000000001" customHeight="1" x14ac:dyDescent="0.2">
      <c r="A52" s="15" t="s">
        <v>155</v>
      </c>
      <c r="B52" s="10" t="s">
        <v>34</v>
      </c>
      <c r="C52" s="55">
        <v>11191</v>
      </c>
      <c r="D52" s="4">
        <v>0</v>
      </c>
      <c r="E52" s="35">
        <f t="shared" si="3"/>
        <v>0</v>
      </c>
    </row>
    <row r="53" spans="1:5" ht="16.350000000000001" customHeight="1" x14ac:dyDescent="0.25">
      <c r="A53" s="18"/>
      <c r="B53" s="47" t="s">
        <v>160</v>
      </c>
      <c r="C53" s="7">
        <f>SUM(C42:C49,C51:C52)</f>
        <v>334144</v>
      </c>
      <c r="D53" s="3">
        <f>SUM(D42:D49,D51:D52)</f>
        <v>9</v>
      </c>
      <c r="E53" s="33">
        <f t="shared" si="3"/>
        <v>2.6934495307412374</v>
      </c>
    </row>
    <row r="54" spans="1:5" ht="15" customHeight="1" x14ac:dyDescent="0.25">
      <c r="A54" s="73" t="s">
        <v>179</v>
      </c>
      <c r="B54" s="59"/>
      <c r="C54" s="59"/>
      <c r="D54" s="59"/>
      <c r="E54" s="59"/>
    </row>
    <row r="55" spans="1:5" ht="15" customHeight="1" x14ac:dyDescent="0.2">
      <c r="A55" s="76" t="s">
        <v>152</v>
      </c>
      <c r="B55" s="10" t="s">
        <v>35</v>
      </c>
      <c r="C55" s="55">
        <v>113482</v>
      </c>
      <c r="D55" s="4">
        <v>1</v>
      </c>
      <c r="E55" s="35">
        <f t="shared" ref="E55:E64" si="4">D55/C55*100000</f>
        <v>0.88119701802929107</v>
      </c>
    </row>
    <row r="56" spans="1:5" ht="15" customHeight="1" x14ac:dyDescent="0.2">
      <c r="A56" s="76" t="s">
        <v>152</v>
      </c>
      <c r="B56" s="10" t="s">
        <v>36</v>
      </c>
      <c r="C56" s="55">
        <v>15184</v>
      </c>
      <c r="D56" s="4">
        <v>0</v>
      </c>
      <c r="E56" s="35">
        <f t="shared" si="4"/>
        <v>0</v>
      </c>
    </row>
    <row r="57" spans="1:5" ht="15" customHeight="1" x14ac:dyDescent="0.2">
      <c r="A57" s="76" t="s">
        <v>152</v>
      </c>
      <c r="B57" s="10" t="s">
        <v>37</v>
      </c>
      <c r="C57" s="55">
        <v>20115</v>
      </c>
      <c r="D57" s="4">
        <v>0</v>
      </c>
      <c r="E57" s="35">
        <f t="shared" si="4"/>
        <v>0</v>
      </c>
    </row>
    <row r="58" spans="1:5" ht="15" customHeight="1" x14ac:dyDescent="0.2">
      <c r="A58" s="76" t="s">
        <v>152</v>
      </c>
      <c r="B58" s="10" t="s">
        <v>38</v>
      </c>
      <c r="C58" s="55">
        <v>30699</v>
      </c>
      <c r="D58" s="4">
        <v>0</v>
      </c>
      <c r="E58" s="35">
        <f t="shared" si="4"/>
        <v>0</v>
      </c>
    </row>
    <row r="59" spans="1:5" ht="15" customHeight="1" x14ac:dyDescent="0.2">
      <c r="A59" s="76" t="s">
        <v>152</v>
      </c>
      <c r="B59" s="10" t="s">
        <v>39</v>
      </c>
      <c r="C59" s="55">
        <v>49036</v>
      </c>
      <c r="D59" s="4">
        <v>0</v>
      </c>
      <c r="E59" s="35">
        <f t="shared" si="4"/>
        <v>0</v>
      </c>
    </row>
    <row r="60" spans="1:5" ht="15" customHeight="1" x14ac:dyDescent="0.2">
      <c r="A60" s="41" t="s">
        <v>152</v>
      </c>
      <c r="B60" s="10" t="s">
        <v>40</v>
      </c>
      <c r="C60" s="55">
        <v>12368</v>
      </c>
      <c r="D60" s="4">
        <v>0</v>
      </c>
      <c r="E60" s="35">
        <f t="shared" si="4"/>
        <v>0</v>
      </c>
    </row>
    <row r="61" spans="1:5" ht="15" customHeight="1" x14ac:dyDescent="0.25">
      <c r="A61" s="16"/>
      <c r="B61" s="46" t="s">
        <v>159</v>
      </c>
      <c r="C61" s="8">
        <f>SUM(C55:C60)</f>
        <v>240884</v>
      </c>
      <c r="D61" s="34">
        <f>SUM(D55:D60)</f>
        <v>1</v>
      </c>
      <c r="E61" s="31">
        <f t="shared" si="4"/>
        <v>0.41513757659288292</v>
      </c>
    </row>
    <row r="62" spans="1:5" ht="15" customHeight="1" x14ac:dyDescent="0.2">
      <c r="A62" s="15" t="s">
        <v>155</v>
      </c>
      <c r="B62" s="10" t="s">
        <v>41</v>
      </c>
      <c r="C62" s="55">
        <v>21503</v>
      </c>
      <c r="D62" s="4">
        <v>0</v>
      </c>
      <c r="E62" s="35">
        <f t="shared" si="4"/>
        <v>0</v>
      </c>
    </row>
    <row r="63" spans="1:5" ht="16.350000000000001" customHeight="1" x14ac:dyDescent="0.2">
      <c r="A63" s="15" t="s">
        <v>155</v>
      </c>
      <c r="B63" s="10" t="s">
        <v>42</v>
      </c>
      <c r="C63" s="55">
        <v>27406</v>
      </c>
      <c r="D63" s="4">
        <v>0</v>
      </c>
      <c r="E63" s="35">
        <f t="shared" si="4"/>
        <v>0</v>
      </c>
    </row>
    <row r="64" spans="1:5" x14ac:dyDescent="0.25">
      <c r="A64" s="18"/>
      <c r="B64" s="47" t="s">
        <v>160</v>
      </c>
      <c r="C64" s="43">
        <f>SUM(C61:C63)</f>
        <v>289793</v>
      </c>
      <c r="D64" s="3">
        <f>SUM(D55:D60,D62:D63)</f>
        <v>1</v>
      </c>
      <c r="E64" s="33">
        <f t="shared" si="4"/>
        <v>0.34507389757516571</v>
      </c>
    </row>
    <row r="65" spans="1:5" x14ac:dyDescent="0.25">
      <c r="A65" s="49" t="s">
        <v>180</v>
      </c>
      <c r="B65" s="49"/>
      <c r="C65" s="50"/>
      <c r="D65" s="51"/>
      <c r="E65" s="49"/>
    </row>
    <row r="66" spans="1:5" x14ac:dyDescent="0.25">
      <c r="A66" s="49" t="s">
        <v>178</v>
      </c>
      <c r="B66" s="49"/>
      <c r="C66" s="52"/>
      <c r="D66" s="51"/>
      <c r="E66" s="49"/>
    </row>
    <row r="67" spans="1:5" x14ac:dyDescent="0.2">
      <c r="A67" s="53" t="s">
        <v>169</v>
      </c>
      <c r="B67" s="49"/>
      <c r="C67" s="52"/>
      <c r="D67" s="51"/>
      <c r="E67" s="49"/>
    </row>
    <row r="68" spans="1:5" x14ac:dyDescent="0.25">
      <c r="A68" s="63" t="s">
        <v>123</v>
      </c>
      <c r="B68" s="63"/>
      <c r="C68" s="63"/>
      <c r="D68" s="63"/>
      <c r="E68" s="63"/>
    </row>
    <row r="69" spans="1:5" x14ac:dyDescent="0.25">
      <c r="A69" s="63" t="s">
        <v>122</v>
      </c>
      <c r="B69" s="63"/>
      <c r="C69" s="63"/>
      <c r="D69" s="63"/>
      <c r="E69" s="63"/>
    </row>
    <row r="70" spans="1:5" x14ac:dyDescent="0.25">
      <c r="A70" s="49" t="s">
        <v>177</v>
      </c>
      <c r="B70" s="49"/>
      <c r="C70" s="50"/>
      <c r="D70" s="51"/>
      <c r="E70" s="49"/>
    </row>
    <row r="71" spans="1:5" ht="12.6" customHeight="1" x14ac:dyDescent="0.25">
      <c r="A71" s="49"/>
      <c r="B71" s="49"/>
      <c r="C71" s="50"/>
      <c r="D71" s="51"/>
      <c r="E71" s="49"/>
    </row>
    <row r="72" spans="1:5" ht="15" customHeight="1" x14ac:dyDescent="0.25">
      <c r="A72" s="80" t="s">
        <v>138</v>
      </c>
      <c r="B72" s="81"/>
      <c r="C72" s="81"/>
      <c r="D72" s="81"/>
      <c r="E72" s="82"/>
    </row>
    <row r="73" spans="1:5" ht="15" customHeight="1" x14ac:dyDescent="0.25">
      <c r="A73" s="85" t="s">
        <v>125</v>
      </c>
      <c r="B73" s="85"/>
      <c r="C73" s="85"/>
      <c r="D73" s="85"/>
      <c r="E73" s="85"/>
    </row>
    <row r="74" spans="1:5" ht="15" customHeight="1" x14ac:dyDescent="0.2">
      <c r="A74" s="76" t="s">
        <v>139</v>
      </c>
      <c r="B74" s="10" t="s">
        <v>43</v>
      </c>
      <c r="C74" s="55">
        <v>16447</v>
      </c>
      <c r="D74" s="4">
        <v>0</v>
      </c>
      <c r="E74" s="35">
        <f t="shared" ref="E74:E85" si="5">D74/C74*100000</f>
        <v>0</v>
      </c>
    </row>
    <row r="75" spans="1:5" ht="15" customHeight="1" x14ac:dyDescent="0.2">
      <c r="A75" s="76" t="s">
        <v>139</v>
      </c>
      <c r="B75" s="10" t="s">
        <v>44</v>
      </c>
      <c r="C75" s="55">
        <v>51243</v>
      </c>
      <c r="D75" s="4">
        <v>1</v>
      </c>
      <c r="E75" s="35">
        <f>D75/C75*100000</f>
        <v>1.9514860566321255</v>
      </c>
    </row>
    <row r="76" spans="1:5" ht="15" customHeight="1" x14ac:dyDescent="0.2">
      <c r="A76" s="76" t="s">
        <v>139</v>
      </c>
      <c r="B76" s="10" t="s">
        <v>45</v>
      </c>
      <c r="C76" s="55">
        <v>20998</v>
      </c>
      <c r="D76" s="4">
        <v>0</v>
      </c>
      <c r="E76" s="35">
        <f t="shared" si="5"/>
        <v>0</v>
      </c>
    </row>
    <row r="77" spans="1:5" ht="15" customHeight="1" x14ac:dyDescent="0.2">
      <c r="A77" s="76" t="s">
        <v>139</v>
      </c>
      <c r="B77" s="10" t="s">
        <v>46</v>
      </c>
      <c r="C77" s="55">
        <v>8701</v>
      </c>
      <c r="D77" s="4">
        <v>0</v>
      </c>
      <c r="E77" s="35">
        <f t="shared" si="5"/>
        <v>0</v>
      </c>
    </row>
    <row r="78" spans="1:5" ht="15" customHeight="1" x14ac:dyDescent="0.25">
      <c r="A78" s="16"/>
      <c r="B78" s="46" t="s">
        <v>159</v>
      </c>
      <c r="C78" s="8">
        <f>SUM(C74:C77)</f>
        <v>97389</v>
      </c>
      <c r="D78" s="36">
        <f>SUM(D74:D77)</f>
        <v>1</v>
      </c>
      <c r="E78" s="17">
        <f t="shared" si="5"/>
        <v>1.0268100093439709</v>
      </c>
    </row>
    <row r="79" spans="1:5" ht="15" customHeight="1" x14ac:dyDescent="0.25">
      <c r="A79" s="15" t="s">
        <v>155</v>
      </c>
      <c r="B79" s="10" t="s">
        <v>47</v>
      </c>
      <c r="C79" s="42">
        <v>86454</v>
      </c>
      <c r="D79" s="4">
        <v>0</v>
      </c>
      <c r="E79" s="35">
        <f t="shared" si="5"/>
        <v>0</v>
      </c>
    </row>
    <row r="80" spans="1:5" ht="15" customHeight="1" x14ac:dyDescent="0.25">
      <c r="A80" s="15" t="s">
        <v>155</v>
      </c>
      <c r="B80" s="10" t="s">
        <v>48</v>
      </c>
      <c r="C80" s="42">
        <v>70986</v>
      </c>
      <c r="D80" s="4">
        <v>0</v>
      </c>
      <c r="E80" s="35">
        <f t="shared" si="5"/>
        <v>0</v>
      </c>
    </row>
    <row r="81" spans="1:5" ht="15" customHeight="1" x14ac:dyDescent="0.25">
      <c r="A81" s="16"/>
      <c r="B81" s="48" t="s">
        <v>124</v>
      </c>
      <c r="C81" s="43">
        <f>SUM(C78:C80)</f>
        <v>254829</v>
      </c>
      <c r="D81" s="34">
        <f>SUM(D78:D80)</f>
        <v>1</v>
      </c>
      <c r="E81" s="31">
        <f t="shared" si="5"/>
        <v>0.3924200149904446</v>
      </c>
    </row>
    <row r="82" spans="1:5" ht="15" customHeight="1" x14ac:dyDescent="0.25">
      <c r="A82" s="72" t="s">
        <v>161</v>
      </c>
      <c r="B82" s="72"/>
      <c r="C82" s="72"/>
      <c r="D82" s="72"/>
      <c r="E82" s="72"/>
    </row>
    <row r="83" spans="1:5" ht="15" customHeight="1" x14ac:dyDescent="0.25">
      <c r="A83" s="15" t="s">
        <v>155</v>
      </c>
      <c r="B83" s="10" t="s">
        <v>49</v>
      </c>
      <c r="C83" s="42">
        <v>795222</v>
      </c>
      <c r="D83" s="4">
        <v>25</v>
      </c>
      <c r="E83" s="35">
        <f t="shared" si="5"/>
        <v>3.1437762033746552</v>
      </c>
    </row>
    <row r="84" spans="1:5" ht="16.350000000000001" customHeight="1" x14ac:dyDescent="0.25">
      <c r="A84" s="16"/>
      <c r="B84" s="48" t="s">
        <v>124</v>
      </c>
      <c r="C84" s="8">
        <f>SUM(C83)</f>
        <v>795222</v>
      </c>
      <c r="D84" s="34">
        <f>D83</f>
        <v>25</v>
      </c>
      <c r="E84" s="31">
        <f t="shared" si="5"/>
        <v>3.1437762033746552</v>
      </c>
    </row>
    <row r="85" spans="1:5" ht="16.350000000000001" customHeight="1" x14ac:dyDescent="0.25">
      <c r="A85" s="18"/>
      <c r="B85" s="47" t="s">
        <v>160</v>
      </c>
      <c r="C85" s="43">
        <f>SUM(C84,C81,)</f>
        <v>1050051</v>
      </c>
      <c r="D85" s="3">
        <f>(D81+D84)</f>
        <v>26</v>
      </c>
      <c r="E85" s="33">
        <f t="shared" si="5"/>
        <v>2.4760702099231371</v>
      </c>
    </row>
    <row r="86" spans="1:5" ht="15" customHeight="1" x14ac:dyDescent="0.25">
      <c r="A86" s="73" t="s">
        <v>140</v>
      </c>
      <c r="B86" s="59"/>
      <c r="C86" s="59"/>
      <c r="D86" s="59"/>
      <c r="E86" s="59"/>
    </row>
    <row r="87" spans="1:5" ht="15" customHeight="1" x14ac:dyDescent="0.2">
      <c r="A87" s="76" t="s">
        <v>126</v>
      </c>
      <c r="B87" s="10" t="s">
        <v>50</v>
      </c>
      <c r="C87" s="55">
        <v>145316</v>
      </c>
      <c r="D87" s="40">
        <v>4</v>
      </c>
      <c r="E87" s="35">
        <f t="shared" ref="E87:E97" si="6">D87/C87*100000</f>
        <v>2.7526218723333975</v>
      </c>
    </row>
    <row r="88" spans="1:5" ht="15" customHeight="1" x14ac:dyDescent="0.2">
      <c r="A88" s="76" t="s">
        <v>126</v>
      </c>
      <c r="B88" s="10" t="s">
        <v>51</v>
      </c>
      <c r="C88" s="55">
        <v>95441</v>
      </c>
      <c r="D88" s="40">
        <v>0</v>
      </c>
      <c r="E88" s="35">
        <f t="shared" si="6"/>
        <v>0</v>
      </c>
    </row>
    <row r="89" spans="1:5" ht="15" customHeight="1" x14ac:dyDescent="0.2">
      <c r="A89" s="76" t="s">
        <v>126</v>
      </c>
      <c r="B89" s="10" t="s">
        <v>52</v>
      </c>
      <c r="C89" s="55">
        <v>26181</v>
      </c>
      <c r="D89" s="40">
        <v>0</v>
      </c>
      <c r="E89" s="35">
        <f t="shared" si="6"/>
        <v>0</v>
      </c>
    </row>
    <row r="90" spans="1:5" ht="15" customHeight="1" x14ac:dyDescent="0.2">
      <c r="A90" s="76" t="s">
        <v>126</v>
      </c>
      <c r="B90" s="10" t="s">
        <v>53</v>
      </c>
      <c r="C90" s="55">
        <v>175779</v>
      </c>
      <c r="D90" s="40">
        <v>2</v>
      </c>
      <c r="E90" s="35">
        <f t="shared" si="6"/>
        <v>1.1377923415197491</v>
      </c>
    </row>
    <row r="91" spans="1:5" ht="15" customHeight="1" x14ac:dyDescent="0.25">
      <c r="A91" s="77"/>
      <c r="B91" s="46" t="s">
        <v>159</v>
      </c>
      <c r="C91" s="8">
        <f>SUM(C87:C90)</f>
        <v>442717</v>
      </c>
      <c r="D91" s="32">
        <f>SUM(D87:D90)</f>
        <v>6</v>
      </c>
      <c r="E91" s="31">
        <f t="shared" si="6"/>
        <v>1.3552675862910166</v>
      </c>
    </row>
    <row r="92" spans="1:5" ht="15" customHeight="1" x14ac:dyDescent="0.2">
      <c r="A92" s="76" t="s">
        <v>142</v>
      </c>
      <c r="B92" s="10" t="s">
        <v>54</v>
      </c>
      <c r="C92" s="55">
        <v>11141</v>
      </c>
      <c r="D92" s="4">
        <v>0</v>
      </c>
      <c r="E92" s="35">
        <f t="shared" si="6"/>
        <v>0</v>
      </c>
    </row>
    <row r="93" spans="1:5" ht="15" customHeight="1" x14ac:dyDescent="0.2">
      <c r="A93" s="76" t="s">
        <v>142</v>
      </c>
      <c r="B93" s="10" t="s">
        <v>55</v>
      </c>
      <c r="C93" s="55">
        <v>8840</v>
      </c>
      <c r="D93" s="4">
        <v>0</v>
      </c>
      <c r="E93" s="35">
        <f t="shared" si="6"/>
        <v>0</v>
      </c>
    </row>
    <row r="94" spans="1:5" ht="15" customHeight="1" x14ac:dyDescent="0.2">
      <c r="A94" s="76" t="s">
        <v>142</v>
      </c>
      <c r="B94" s="10" t="s">
        <v>56</v>
      </c>
      <c r="C94" s="55">
        <v>11601</v>
      </c>
      <c r="D94" s="4">
        <v>0</v>
      </c>
      <c r="E94" s="35">
        <f t="shared" si="6"/>
        <v>0</v>
      </c>
    </row>
    <row r="95" spans="1:5" ht="15" customHeight="1" x14ac:dyDescent="0.2">
      <c r="A95" s="76" t="s">
        <v>142</v>
      </c>
      <c r="B95" s="10" t="s">
        <v>57</v>
      </c>
      <c r="C95" s="55">
        <v>14800</v>
      </c>
      <c r="D95" s="4">
        <v>0</v>
      </c>
      <c r="E95" s="35">
        <f t="shared" si="6"/>
        <v>0</v>
      </c>
    </row>
    <row r="96" spans="1:5" ht="16.350000000000001" customHeight="1" x14ac:dyDescent="0.25">
      <c r="A96" s="19"/>
      <c r="B96" s="46" t="s">
        <v>159</v>
      </c>
      <c r="C96" s="8">
        <f>SUM(C92:C95)</f>
        <v>46382</v>
      </c>
      <c r="D96" s="34">
        <f>SUM(D92:D95)</f>
        <v>0</v>
      </c>
      <c r="E96" s="31">
        <f t="shared" si="6"/>
        <v>0</v>
      </c>
    </row>
    <row r="97" spans="1:5" ht="16.350000000000001" customHeight="1" x14ac:dyDescent="0.25">
      <c r="A97" s="19"/>
      <c r="B97" s="47" t="s">
        <v>160</v>
      </c>
      <c r="C97" s="43">
        <f>SUM(C96,C91)</f>
        <v>489099</v>
      </c>
      <c r="D97" s="3">
        <f>SUM(D91+D96)</f>
        <v>6</v>
      </c>
      <c r="E97" s="33">
        <f t="shared" si="6"/>
        <v>1.2267455055111542</v>
      </c>
    </row>
    <row r="98" spans="1:5" ht="15" customHeight="1" x14ac:dyDescent="0.25">
      <c r="A98" s="59" t="s">
        <v>141</v>
      </c>
      <c r="B98" s="58"/>
      <c r="C98" s="58"/>
      <c r="D98" s="58"/>
      <c r="E98" s="58"/>
    </row>
    <row r="99" spans="1:5" ht="15" customHeight="1" x14ac:dyDescent="0.2">
      <c r="A99" s="76" t="s">
        <v>143</v>
      </c>
      <c r="B99" s="10" t="s">
        <v>58</v>
      </c>
      <c r="C99" s="55">
        <v>16936</v>
      </c>
      <c r="D99" s="4">
        <v>0</v>
      </c>
      <c r="E99" s="35">
        <f t="shared" ref="E99:E105" si="7">D99/C99*100000</f>
        <v>0</v>
      </c>
    </row>
    <row r="100" spans="1:5" ht="15" customHeight="1" x14ac:dyDescent="0.2">
      <c r="A100" s="76" t="s">
        <v>143</v>
      </c>
      <c r="B100" s="10" t="s">
        <v>59</v>
      </c>
      <c r="C100" s="55">
        <v>2325</v>
      </c>
      <c r="D100" s="4">
        <v>0</v>
      </c>
      <c r="E100" s="35">
        <f t="shared" si="7"/>
        <v>0</v>
      </c>
    </row>
    <row r="101" spans="1:5" ht="15" customHeight="1" x14ac:dyDescent="0.25">
      <c r="A101" s="16"/>
      <c r="B101" s="46" t="s">
        <v>159</v>
      </c>
      <c r="C101" s="8">
        <f>SUM(C99:C100)</f>
        <v>19261</v>
      </c>
      <c r="D101" s="36">
        <f>SUM(D99:D100)</f>
        <v>0</v>
      </c>
      <c r="E101" s="17">
        <f t="shared" si="7"/>
        <v>0</v>
      </c>
    </row>
    <row r="102" spans="1:5" ht="15" customHeight="1" x14ac:dyDescent="0.2">
      <c r="A102" s="15" t="s">
        <v>155</v>
      </c>
      <c r="B102" s="10" t="s">
        <v>60</v>
      </c>
      <c r="C102" s="55">
        <v>8511</v>
      </c>
      <c r="D102" s="4">
        <v>0</v>
      </c>
      <c r="E102" s="35">
        <f t="shared" si="7"/>
        <v>0</v>
      </c>
    </row>
    <row r="103" spans="1:5" ht="15" customHeight="1" x14ac:dyDescent="0.2">
      <c r="A103" s="15" t="s">
        <v>155</v>
      </c>
      <c r="B103" s="10" t="s">
        <v>61</v>
      </c>
      <c r="C103" s="55">
        <v>15787</v>
      </c>
      <c r="D103" s="4">
        <v>0</v>
      </c>
      <c r="E103" s="35">
        <f t="shared" si="7"/>
        <v>0</v>
      </c>
    </row>
    <row r="104" spans="1:5" ht="16.350000000000001" customHeight="1" x14ac:dyDescent="0.2">
      <c r="A104" s="15" t="s">
        <v>155</v>
      </c>
      <c r="B104" s="10" t="s">
        <v>62</v>
      </c>
      <c r="C104" s="55">
        <v>12901</v>
      </c>
      <c r="D104" s="4">
        <v>0</v>
      </c>
      <c r="E104" s="35">
        <f t="shared" si="7"/>
        <v>0</v>
      </c>
    </row>
    <row r="105" spans="1:5" x14ac:dyDescent="0.25">
      <c r="A105" s="18"/>
      <c r="B105" s="47" t="s">
        <v>160</v>
      </c>
      <c r="C105" s="43">
        <f>SUM(C101:C104)</f>
        <v>56460</v>
      </c>
      <c r="D105" s="3">
        <f>SUM(D101:D104)</f>
        <v>0</v>
      </c>
      <c r="E105" s="33">
        <f t="shared" si="7"/>
        <v>0</v>
      </c>
    </row>
    <row r="106" spans="1:5" x14ac:dyDescent="0.25">
      <c r="A106" s="49" t="s">
        <v>180</v>
      </c>
      <c r="B106" s="49"/>
      <c r="C106" s="50"/>
      <c r="D106" s="51"/>
      <c r="E106" s="49"/>
    </row>
    <row r="107" spans="1:5" x14ac:dyDescent="0.25">
      <c r="A107" s="49" t="s">
        <v>178</v>
      </c>
      <c r="B107" s="49"/>
      <c r="C107" s="52"/>
      <c r="D107" s="51"/>
      <c r="E107" s="49"/>
    </row>
    <row r="108" spans="1:5" x14ac:dyDescent="0.2">
      <c r="A108" s="53" t="s">
        <v>169</v>
      </c>
      <c r="B108" s="49"/>
      <c r="C108" s="52"/>
      <c r="D108" s="51"/>
      <c r="E108" s="49"/>
    </row>
    <row r="109" spans="1:5" x14ac:dyDescent="0.25">
      <c r="A109" s="63" t="s">
        <v>123</v>
      </c>
      <c r="B109" s="63"/>
      <c r="C109" s="63"/>
      <c r="D109" s="63"/>
      <c r="E109" s="63"/>
    </row>
    <row r="110" spans="1:5" x14ac:dyDescent="0.25">
      <c r="A110" s="63" t="s">
        <v>122</v>
      </c>
      <c r="B110" s="63"/>
      <c r="C110" s="63"/>
      <c r="D110" s="63"/>
      <c r="E110" s="63"/>
    </row>
    <row r="111" spans="1:5" x14ac:dyDescent="0.25">
      <c r="A111" s="49" t="s">
        <v>177</v>
      </c>
      <c r="B111" s="49"/>
      <c r="C111" s="50"/>
      <c r="D111" s="51"/>
      <c r="E111" s="49"/>
    </row>
    <row r="112" spans="1:5" ht="12" customHeight="1" x14ac:dyDescent="0.25">
      <c r="A112" s="49"/>
      <c r="B112" s="49"/>
      <c r="C112" s="50"/>
      <c r="D112" s="51"/>
      <c r="E112" s="49"/>
    </row>
    <row r="113" spans="1:5" ht="15" customHeight="1" x14ac:dyDescent="0.25">
      <c r="A113" s="87" t="s">
        <v>163</v>
      </c>
      <c r="B113" s="84"/>
      <c r="C113" s="84"/>
      <c r="D113" s="84"/>
      <c r="E113" s="84"/>
    </row>
    <row r="114" spans="1:5" ht="15" customHeight="1" x14ac:dyDescent="0.2">
      <c r="A114" s="41" t="s">
        <v>144</v>
      </c>
      <c r="B114" s="1" t="s">
        <v>63</v>
      </c>
      <c r="C114" s="55">
        <v>13176</v>
      </c>
      <c r="D114" s="4">
        <v>0</v>
      </c>
      <c r="E114" s="35">
        <f t="shared" ref="E114:E120" si="8">D114/C114*100000</f>
        <v>0</v>
      </c>
    </row>
    <row r="115" spans="1:5" ht="15" customHeight="1" x14ac:dyDescent="0.2">
      <c r="A115" s="41" t="s">
        <v>144</v>
      </c>
      <c r="B115" s="1" t="s">
        <v>64</v>
      </c>
      <c r="C115" s="55">
        <v>6430</v>
      </c>
      <c r="D115" s="4">
        <v>1</v>
      </c>
      <c r="E115" s="35">
        <f t="shared" si="8"/>
        <v>15.552099533437012</v>
      </c>
    </row>
    <row r="116" spans="1:5" ht="15" customHeight="1" x14ac:dyDescent="0.2">
      <c r="A116" s="41" t="s">
        <v>144</v>
      </c>
      <c r="B116" s="1" t="s">
        <v>65</v>
      </c>
      <c r="C116" s="55">
        <v>14415</v>
      </c>
      <c r="D116" s="4">
        <v>1</v>
      </c>
      <c r="E116" s="35">
        <f t="shared" si="8"/>
        <v>6.9372181755116191</v>
      </c>
    </row>
    <row r="117" spans="1:5" ht="15" customHeight="1" x14ac:dyDescent="0.2">
      <c r="A117" s="41" t="s">
        <v>144</v>
      </c>
      <c r="B117" s="1" t="s">
        <v>66</v>
      </c>
      <c r="C117" s="55">
        <v>24476</v>
      </c>
      <c r="D117" s="4">
        <v>0</v>
      </c>
      <c r="E117" s="35">
        <f t="shared" si="8"/>
        <v>0</v>
      </c>
    </row>
    <row r="118" spans="1:5" ht="15" customHeight="1" x14ac:dyDescent="0.25">
      <c r="A118" s="18"/>
      <c r="B118" s="46" t="s">
        <v>162</v>
      </c>
      <c r="C118" s="8">
        <f>SUM(C114:C117,C122)</f>
        <v>65762</v>
      </c>
      <c r="D118" s="34">
        <f>SUM(D114:D117)+D122</f>
        <v>2</v>
      </c>
      <c r="E118" s="31">
        <f t="shared" si="8"/>
        <v>3.0412700343663515</v>
      </c>
    </row>
    <row r="119" spans="1:5" ht="16.350000000000001" customHeight="1" x14ac:dyDescent="0.25">
      <c r="A119" s="15" t="s">
        <v>155</v>
      </c>
      <c r="B119" s="1" t="s">
        <v>67</v>
      </c>
      <c r="C119" s="42">
        <v>28822</v>
      </c>
      <c r="D119" s="4">
        <v>0</v>
      </c>
      <c r="E119" s="35">
        <f t="shared" si="8"/>
        <v>0</v>
      </c>
    </row>
    <row r="120" spans="1:5" ht="16.350000000000001" customHeight="1" x14ac:dyDescent="0.25">
      <c r="A120" s="18"/>
      <c r="B120" s="47" t="s">
        <v>160</v>
      </c>
      <c r="C120" s="43">
        <f>SUM(C114:C117,C119)</f>
        <v>87319</v>
      </c>
      <c r="D120" s="3">
        <f>SUM(D114:D117)+D119</f>
        <v>2</v>
      </c>
      <c r="E120" s="33">
        <f t="shared" si="8"/>
        <v>2.2904522497967226</v>
      </c>
    </row>
    <row r="121" spans="1:5" ht="15" customHeight="1" x14ac:dyDescent="0.25">
      <c r="A121" s="59" t="s">
        <v>146</v>
      </c>
      <c r="B121" s="58"/>
      <c r="C121" s="58"/>
      <c r="D121" s="58"/>
      <c r="E121" s="58"/>
    </row>
    <row r="122" spans="1:5" ht="15" customHeight="1" x14ac:dyDescent="0.25">
      <c r="A122" s="76" t="s">
        <v>157</v>
      </c>
      <c r="B122" s="1" t="s">
        <v>166</v>
      </c>
      <c r="C122" s="42">
        <v>7265</v>
      </c>
      <c r="D122" s="4">
        <v>0</v>
      </c>
      <c r="E122" s="35">
        <f t="shared" ref="E122:E127" si="9">D122/C122*100000</f>
        <v>0</v>
      </c>
    </row>
    <row r="123" spans="1:5" ht="15" customHeight="1" x14ac:dyDescent="0.2">
      <c r="A123" s="15" t="s">
        <v>155</v>
      </c>
      <c r="B123" s="1" t="s">
        <v>69</v>
      </c>
      <c r="C123" s="55">
        <v>47751</v>
      </c>
      <c r="D123" s="4">
        <v>0</v>
      </c>
      <c r="E123" s="35">
        <f t="shared" si="9"/>
        <v>0</v>
      </c>
    </row>
    <row r="124" spans="1:5" ht="15" customHeight="1" x14ac:dyDescent="0.2">
      <c r="A124" s="15" t="s">
        <v>155</v>
      </c>
      <c r="B124" s="1" t="s">
        <v>68</v>
      </c>
      <c r="C124" s="55">
        <v>26149</v>
      </c>
      <c r="D124" s="4">
        <v>0</v>
      </c>
      <c r="E124" s="35">
        <f t="shared" si="9"/>
        <v>0</v>
      </c>
    </row>
    <row r="125" spans="1:5" ht="15" customHeight="1" x14ac:dyDescent="0.2">
      <c r="A125" s="15" t="s">
        <v>155</v>
      </c>
      <c r="B125" s="1" t="s">
        <v>70</v>
      </c>
      <c r="C125" s="55">
        <v>35213</v>
      </c>
      <c r="D125" s="4">
        <v>0</v>
      </c>
      <c r="E125" s="35">
        <f t="shared" si="9"/>
        <v>0</v>
      </c>
    </row>
    <row r="126" spans="1:5" ht="15" customHeight="1" x14ac:dyDescent="0.2">
      <c r="A126" s="15" t="s">
        <v>155</v>
      </c>
      <c r="B126" s="1" t="s">
        <v>71</v>
      </c>
      <c r="C126" s="55">
        <v>15765</v>
      </c>
      <c r="D126" s="4">
        <v>0</v>
      </c>
      <c r="E126" s="35">
        <f t="shared" si="9"/>
        <v>0</v>
      </c>
    </row>
    <row r="127" spans="1:5" ht="16.350000000000001" customHeight="1" x14ac:dyDescent="0.25">
      <c r="A127" s="18"/>
      <c r="B127" s="47" t="s">
        <v>160</v>
      </c>
      <c r="C127" s="43">
        <f>SUM(C122:C126)</f>
        <v>132143</v>
      </c>
      <c r="D127" s="3">
        <f>SUM(D122:D126)</f>
        <v>0</v>
      </c>
      <c r="E127" s="33">
        <f t="shared" si="9"/>
        <v>0</v>
      </c>
    </row>
    <row r="128" spans="1:5" ht="16.350000000000001" customHeight="1" x14ac:dyDescent="0.25">
      <c r="A128" s="59" t="s">
        <v>145</v>
      </c>
      <c r="B128" s="58"/>
      <c r="C128" s="58"/>
      <c r="D128" s="58"/>
      <c r="E128" s="58"/>
    </row>
    <row r="129" spans="1:5" ht="15" customHeight="1" x14ac:dyDescent="0.2">
      <c r="A129" s="15" t="s">
        <v>155</v>
      </c>
      <c r="B129" s="1" t="s">
        <v>72</v>
      </c>
      <c r="C129" s="55">
        <v>34401</v>
      </c>
      <c r="D129" s="4">
        <v>0</v>
      </c>
      <c r="E129" s="35">
        <f t="shared" ref="E129:E134" si="10">D129/C129*100000</f>
        <v>0</v>
      </c>
    </row>
    <row r="130" spans="1:5" ht="15" customHeight="1" x14ac:dyDescent="0.2">
      <c r="A130" s="15" t="s">
        <v>155</v>
      </c>
      <c r="B130" s="1" t="s">
        <v>73</v>
      </c>
      <c r="C130" s="55">
        <v>22051</v>
      </c>
      <c r="D130" s="4">
        <v>0</v>
      </c>
      <c r="E130" s="35">
        <f t="shared" si="10"/>
        <v>0</v>
      </c>
    </row>
    <row r="131" spans="1:5" ht="15" customHeight="1" x14ac:dyDescent="0.2">
      <c r="A131" s="15" t="s">
        <v>155</v>
      </c>
      <c r="B131" s="1" t="s">
        <v>74</v>
      </c>
      <c r="C131" s="55">
        <v>11110</v>
      </c>
      <c r="D131" s="4">
        <v>0</v>
      </c>
      <c r="E131" s="35">
        <f t="shared" si="10"/>
        <v>0</v>
      </c>
    </row>
    <row r="132" spans="1:5" ht="15" customHeight="1" x14ac:dyDescent="0.2">
      <c r="A132" s="15" t="s">
        <v>155</v>
      </c>
      <c r="B132" s="1" t="s">
        <v>75</v>
      </c>
      <c r="C132" s="55">
        <v>10697</v>
      </c>
      <c r="D132" s="4">
        <v>0</v>
      </c>
      <c r="E132" s="35">
        <f t="shared" si="10"/>
        <v>0</v>
      </c>
    </row>
    <row r="133" spans="1:5" ht="15" customHeight="1" x14ac:dyDescent="0.2">
      <c r="A133" s="15" t="s">
        <v>155</v>
      </c>
      <c r="B133" s="1" t="s">
        <v>76</v>
      </c>
      <c r="C133" s="55">
        <v>54721</v>
      </c>
      <c r="D133" s="4">
        <v>1</v>
      </c>
      <c r="E133" s="35">
        <f t="shared" si="10"/>
        <v>1.8274519836991281</v>
      </c>
    </row>
    <row r="134" spans="1:5" ht="16.350000000000001" customHeight="1" x14ac:dyDescent="0.25">
      <c r="A134" s="18"/>
      <c r="B134" s="47" t="s">
        <v>160</v>
      </c>
      <c r="C134" s="43">
        <f>SUM(C129:C133)</f>
        <v>132980</v>
      </c>
      <c r="D134" s="3">
        <f>SUM(D129:D133)</f>
        <v>1</v>
      </c>
      <c r="E134" s="33">
        <f t="shared" si="10"/>
        <v>0.75199278086930366</v>
      </c>
    </row>
    <row r="135" spans="1:5" x14ac:dyDescent="0.25">
      <c r="A135" s="49" t="s">
        <v>180</v>
      </c>
      <c r="B135" s="49"/>
      <c r="C135" s="50"/>
      <c r="D135" s="51"/>
      <c r="E135" s="49"/>
    </row>
    <row r="136" spans="1:5" x14ac:dyDescent="0.25">
      <c r="A136" s="49" t="s">
        <v>178</v>
      </c>
      <c r="B136" s="49"/>
      <c r="C136" s="52"/>
      <c r="D136" s="51"/>
      <c r="E136" s="49"/>
    </row>
    <row r="137" spans="1:5" x14ac:dyDescent="0.2">
      <c r="A137" s="53" t="s">
        <v>169</v>
      </c>
      <c r="B137" s="49"/>
      <c r="C137" s="52"/>
      <c r="D137" s="51"/>
      <c r="E137" s="49"/>
    </row>
    <row r="138" spans="1:5" x14ac:dyDescent="0.25">
      <c r="A138" s="63" t="s">
        <v>123</v>
      </c>
      <c r="B138" s="63"/>
      <c r="C138" s="63"/>
      <c r="D138" s="63"/>
      <c r="E138" s="63"/>
    </row>
    <row r="139" spans="1:5" x14ac:dyDescent="0.25">
      <c r="A139" s="63" t="s">
        <v>122</v>
      </c>
      <c r="B139" s="63"/>
      <c r="C139" s="63"/>
      <c r="D139" s="63"/>
      <c r="E139" s="63"/>
    </row>
    <row r="140" spans="1:5" x14ac:dyDescent="0.25">
      <c r="A140" s="49" t="s">
        <v>173</v>
      </c>
      <c r="B140" s="49"/>
      <c r="C140" s="50"/>
      <c r="D140" s="51"/>
      <c r="E140" s="49"/>
    </row>
    <row r="141" spans="1:5" x14ac:dyDescent="0.25">
      <c r="A141" s="63" t="s">
        <v>156</v>
      </c>
      <c r="B141" s="63"/>
      <c r="C141" s="63"/>
      <c r="D141" s="63"/>
      <c r="E141" s="63"/>
    </row>
    <row r="142" spans="1:5" x14ac:dyDescent="0.25">
      <c r="A142" s="63"/>
      <c r="B142" s="63"/>
      <c r="C142" s="63"/>
      <c r="D142" s="63"/>
      <c r="E142" s="63"/>
    </row>
    <row r="143" spans="1:5" ht="15" customHeight="1" x14ac:dyDescent="0.25">
      <c r="A143" s="83" t="s">
        <v>127</v>
      </c>
      <c r="B143" s="84"/>
      <c r="C143" s="84"/>
      <c r="D143" s="84"/>
      <c r="E143" s="84"/>
    </row>
    <row r="144" spans="1:5" ht="15" customHeight="1" x14ac:dyDescent="0.2">
      <c r="A144" s="76" t="s">
        <v>147</v>
      </c>
      <c r="B144" s="10" t="s">
        <v>77</v>
      </c>
      <c r="C144" s="55">
        <v>13321</v>
      </c>
      <c r="D144" s="4">
        <v>0</v>
      </c>
      <c r="E144" s="35">
        <f t="shared" ref="E144:E153" si="11">D144/C144*100000</f>
        <v>0</v>
      </c>
    </row>
    <row r="145" spans="1:5" ht="15" customHeight="1" x14ac:dyDescent="0.2">
      <c r="A145" s="76" t="s">
        <v>147</v>
      </c>
      <c r="B145" s="10" t="s">
        <v>78</v>
      </c>
      <c r="C145" s="55">
        <v>7297</v>
      </c>
      <c r="D145" s="4">
        <v>0</v>
      </c>
      <c r="E145" s="35">
        <f t="shared" si="11"/>
        <v>0</v>
      </c>
    </row>
    <row r="146" spans="1:5" ht="15" customHeight="1" x14ac:dyDescent="0.2">
      <c r="A146" s="76" t="s">
        <v>147</v>
      </c>
      <c r="B146" s="10" t="s">
        <v>79</v>
      </c>
      <c r="C146" s="55">
        <v>9627</v>
      </c>
      <c r="D146" s="4">
        <v>0</v>
      </c>
      <c r="E146" s="35">
        <f t="shared" si="11"/>
        <v>0</v>
      </c>
    </row>
    <row r="147" spans="1:5" ht="15" customHeight="1" x14ac:dyDescent="0.2">
      <c r="A147" s="76" t="s">
        <v>147</v>
      </c>
      <c r="B147" s="10" t="s">
        <v>80</v>
      </c>
      <c r="C147" s="55">
        <v>19952</v>
      </c>
      <c r="D147" s="4">
        <v>0</v>
      </c>
      <c r="E147" s="35">
        <f t="shared" si="11"/>
        <v>0</v>
      </c>
    </row>
    <row r="148" spans="1:5" ht="15" customHeight="1" x14ac:dyDescent="0.2">
      <c r="A148" s="76" t="s">
        <v>147</v>
      </c>
      <c r="B148" s="10" t="s">
        <v>81</v>
      </c>
      <c r="C148" s="55">
        <v>3932</v>
      </c>
      <c r="D148" s="4">
        <v>0</v>
      </c>
      <c r="E148" s="35">
        <f t="shared" si="11"/>
        <v>0</v>
      </c>
    </row>
    <row r="149" spans="1:5" ht="15" customHeight="1" x14ac:dyDescent="0.2">
      <c r="A149" s="76" t="s">
        <v>147</v>
      </c>
      <c r="B149" s="10" t="s">
        <v>82</v>
      </c>
      <c r="C149" s="55">
        <v>26555</v>
      </c>
      <c r="D149" s="4">
        <v>0</v>
      </c>
      <c r="E149" s="35">
        <f t="shared" si="11"/>
        <v>0</v>
      </c>
    </row>
    <row r="150" spans="1:5" ht="15" customHeight="1" x14ac:dyDescent="0.2">
      <c r="A150" s="76" t="s">
        <v>147</v>
      </c>
      <c r="B150" s="10" t="s">
        <v>83</v>
      </c>
      <c r="C150" s="55">
        <v>6298</v>
      </c>
      <c r="D150" s="4">
        <v>0</v>
      </c>
      <c r="E150" s="35">
        <f t="shared" si="11"/>
        <v>0</v>
      </c>
    </row>
    <row r="151" spans="1:5" ht="15" customHeight="1" x14ac:dyDescent="0.25">
      <c r="A151" s="18"/>
      <c r="B151" s="46" t="s">
        <v>159</v>
      </c>
      <c r="C151" s="44">
        <f>SUM(C144:C150)</f>
        <v>86982</v>
      </c>
      <c r="D151" s="34">
        <f>SUM(D144:D150)</f>
        <v>0</v>
      </c>
      <c r="E151" s="31">
        <f t="shared" si="11"/>
        <v>0</v>
      </c>
    </row>
    <row r="152" spans="1:5" ht="15" customHeight="1" x14ac:dyDescent="0.2">
      <c r="A152" s="15" t="s">
        <v>155</v>
      </c>
      <c r="B152" s="10" t="s">
        <v>84</v>
      </c>
      <c r="C152" s="55">
        <v>12558</v>
      </c>
      <c r="D152" s="4">
        <v>0</v>
      </c>
      <c r="E152" s="35">
        <f t="shared" si="11"/>
        <v>0</v>
      </c>
    </row>
    <row r="153" spans="1:5" ht="16.350000000000001" customHeight="1" x14ac:dyDescent="0.25">
      <c r="A153" s="18"/>
      <c r="B153" s="47" t="s">
        <v>160</v>
      </c>
      <c r="C153" s="43">
        <f>SUM(C151:C152)</f>
        <v>99540</v>
      </c>
      <c r="D153" s="3">
        <f>SUM(D151:D152)</f>
        <v>0</v>
      </c>
      <c r="E153" s="33">
        <f t="shared" si="11"/>
        <v>0</v>
      </c>
    </row>
    <row r="154" spans="1:5" ht="16.350000000000001" customHeight="1" x14ac:dyDescent="0.25">
      <c r="A154" s="73" t="s">
        <v>128</v>
      </c>
      <c r="B154" s="58"/>
      <c r="C154" s="58"/>
      <c r="D154" s="58"/>
      <c r="E154" s="58"/>
    </row>
    <row r="155" spans="1:5" ht="15" customHeight="1" x14ac:dyDescent="0.2">
      <c r="A155" s="78" t="s">
        <v>170</v>
      </c>
      <c r="B155" s="10" t="s">
        <v>85</v>
      </c>
      <c r="C155" s="55">
        <v>19465</v>
      </c>
      <c r="D155" s="4">
        <v>0</v>
      </c>
      <c r="E155" s="35">
        <f t="shared" ref="E155:E164" si="12">D155/C155*100000</f>
        <v>0</v>
      </c>
    </row>
    <row r="156" spans="1:5" ht="15" customHeight="1" x14ac:dyDescent="0.2">
      <c r="A156" s="78" t="s">
        <v>170</v>
      </c>
      <c r="B156" s="10" t="s">
        <v>86</v>
      </c>
      <c r="C156" s="55">
        <v>13325</v>
      </c>
      <c r="D156" s="4">
        <v>0</v>
      </c>
      <c r="E156" s="35">
        <f t="shared" si="12"/>
        <v>0</v>
      </c>
    </row>
    <row r="157" spans="1:5" ht="15" customHeight="1" x14ac:dyDescent="0.2">
      <c r="A157" s="78" t="s">
        <v>170</v>
      </c>
      <c r="B157" s="10" t="s">
        <v>87</v>
      </c>
      <c r="C157" s="55">
        <v>16148</v>
      </c>
      <c r="D157" s="4">
        <v>0</v>
      </c>
      <c r="E157" s="35">
        <f t="shared" si="12"/>
        <v>0</v>
      </c>
    </row>
    <row r="158" spans="1:5" ht="15" customHeight="1" x14ac:dyDescent="0.25">
      <c r="A158" s="18"/>
      <c r="B158" s="46" t="s">
        <v>159</v>
      </c>
      <c r="C158" s="44">
        <f>SUM(C155:C157)</f>
        <v>48938</v>
      </c>
      <c r="D158" s="34">
        <f>SUM(D155:D157)</f>
        <v>0</v>
      </c>
      <c r="E158" s="31">
        <f t="shared" si="12"/>
        <v>0</v>
      </c>
    </row>
    <row r="159" spans="1:5" ht="15" customHeight="1" x14ac:dyDescent="0.2">
      <c r="A159" s="15" t="s">
        <v>155</v>
      </c>
      <c r="B159" s="10" t="s">
        <v>88</v>
      </c>
      <c r="C159" s="55">
        <v>22829</v>
      </c>
      <c r="D159" s="4">
        <v>0</v>
      </c>
      <c r="E159" s="35">
        <f t="shared" si="12"/>
        <v>0</v>
      </c>
    </row>
    <row r="160" spans="1:5" ht="15" customHeight="1" x14ac:dyDescent="0.2">
      <c r="A160" s="15" t="s">
        <v>155</v>
      </c>
      <c r="B160" s="10" t="s">
        <v>89</v>
      </c>
      <c r="C160" s="55">
        <v>24725</v>
      </c>
      <c r="D160" s="4">
        <v>0</v>
      </c>
      <c r="E160" s="35">
        <f t="shared" si="12"/>
        <v>0</v>
      </c>
    </row>
    <row r="161" spans="1:5" ht="15" customHeight="1" x14ac:dyDescent="0.2">
      <c r="A161" s="15" t="s">
        <v>155</v>
      </c>
      <c r="B161" s="10" t="s">
        <v>90</v>
      </c>
      <c r="C161" s="55">
        <v>29532</v>
      </c>
      <c r="D161" s="4">
        <v>0</v>
      </c>
      <c r="E161" s="35">
        <f t="shared" si="12"/>
        <v>0</v>
      </c>
    </row>
    <row r="162" spans="1:5" ht="15" customHeight="1" x14ac:dyDescent="0.2">
      <c r="A162" s="15" t="s">
        <v>155</v>
      </c>
      <c r="B162" s="10" t="s">
        <v>91</v>
      </c>
      <c r="C162" s="55">
        <v>63746</v>
      </c>
      <c r="D162" s="4">
        <v>0</v>
      </c>
      <c r="E162" s="35">
        <f t="shared" si="12"/>
        <v>0</v>
      </c>
    </row>
    <row r="163" spans="1:5" ht="15" customHeight="1" x14ac:dyDescent="0.2">
      <c r="A163" s="15" t="s">
        <v>155</v>
      </c>
      <c r="B163" s="10" t="s">
        <v>92</v>
      </c>
      <c r="C163" s="55">
        <v>37297</v>
      </c>
      <c r="D163" s="4">
        <v>0</v>
      </c>
      <c r="E163" s="35">
        <f t="shared" si="12"/>
        <v>0</v>
      </c>
    </row>
    <row r="164" spans="1:5" ht="16.350000000000001" customHeight="1" x14ac:dyDescent="0.25">
      <c r="A164" s="18"/>
      <c r="B164" s="47" t="s">
        <v>160</v>
      </c>
      <c r="C164" s="43">
        <f>SUM(C158:C163)</f>
        <v>227067</v>
      </c>
      <c r="D164" s="3">
        <f>SUM(D158:D163)</f>
        <v>0</v>
      </c>
      <c r="E164" s="33">
        <f t="shared" si="12"/>
        <v>0</v>
      </c>
    </row>
    <row r="165" spans="1:5" ht="16.350000000000001" customHeight="1" x14ac:dyDescent="0.25">
      <c r="A165" s="73" t="s">
        <v>153</v>
      </c>
      <c r="B165" s="58"/>
      <c r="C165" s="58"/>
      <c r="D165" s="58"/>
      <c r="E165" s="58"/>
    </row>
    <row r="166" spans="1:5" ht="15" customHeight="1" x14ac:dyDescent="0.2">
      <c r="A166" s="78" t="s">
        <v>171</v>
      </c>
      <c r="B166" s="10" t="s">
        <v>93</v>
      </c>
      <c r="C166" s="55">
        <v>19423</v>
      </c>
      <c r="D166" s="4">
        <v>0</v>
      </c>
      <c r="E166" s="35">
        <f t="shared" ref="E166:E176" si="13">D166/C166*100000</f>
        <v>0</v>
      </c>
    </row>
    <row r="167" spans="1:5" ht="15" customHeight="1" x14ac:dyDescent="0.2">
      <c r="A167" s="78" t="s">
        <v>171</v>
      </c>
      <c r="B167" s="10" t="s">
        <v>94</v>
      </c>
      <c r="C167" s="55">
        <v>16205</v>
      </c>
      <c r="D167" s="4">
        <v>0</v>
      </c>
      <c r="E167" s="35">
        <f t="shared" si="13"/>
        <v>0</v>
      </c>
    </row>
    <row r="168" spans="1:5" ht="15" customHeight="1" x14ac:dyDescent="0.2">
      <c r="A168" s="78" t="s">
        <v>171</v>
      </c>
      <c r="B168" s="10" t="s">
        <v>95</v>
      </c>
      <c r="C168" s="55">
        <v>9139</v>
      </c>
      <c r="D168" s="4">
        <v>0</v>
      </c>
      <c r="E168" s="35">
        <f t="shared" si="13"/>
        <v>0</v>
      </c>
    </row>
    <row r="169" spans="1:5" ht="15" customHeight="1" x14ac:dyDescent="0.2">
      <c r="A169" s="78" t="s">
        <v>171</v>
      </c>
      <c r="B169" s="10" t="s">
        <v>96</v>
      </c>
      <c r="C169" s="55">
        <v>5992</v>
      </c>
      <c r="D169" s="4">
        <v>0</v>
      </c>
      <c r="E169" s="35">
        <f t="shared" si="13"/>
        <v>0</v>
      </c>
    </row>
    <row r="170" spans="1:5" ht="15" customHeight="1" x14ac:dyDescent="0.2">
      <c r="A170" s="78" t="s">
        <v>171</v>
      </c>
      <c r="B170" s="10" t="s">
        <v>97</v>
      </c>
      <c r="C170" s="55">
        <v>11644</v>
      </c>
      <c r="D170" s="4">
        <v>0</v>
      </c>
      <c r="E170" s="35">
        <f t="shared" si="13"/>
        <v>0</v>
      </c>
    </row>
    <row r="171" spans="1:5" ht="15" customHeight="1" x14ac:dyDescent="0.2">
      <c r="A171" s="78" t="s">
        <v>171</v>
      </c>
      <c r="B171" s="10" t="s">
        <v>98</v>
      </c>
      <c r="C171" s="55">
        <v>17124</v>
      </c>
      <c r="D171" s="4">
        <v>0</v>
      </c>
      <c r="E171" s="35">
        <f t="shared" si="13"/>
        <v>0</v>
      </c>
    </row>
    <row r="172" spans="1:5" ht="15" customHeight="1" x14ac:dyDescent="0.2">
      <c r="A172" s="78" t="s">
        <v>171</v>
      </c>
      <c r="B172" s="10" t="s">
        <v>99</v>
      </c>
      <c r="C172" s="55">
        <v>67384</v>
      </c>
      <c r="D172" s="4">
        <v>2</v>
      </c>
      <c r="E172" s="35">
        <f t="shared" si="13"/>
        <v>2.9680636352843406</v>
      </c>
    </row>
    <row r="173" spans="1:5" ht="15" customHeight="1" x14ac:dyDescent="0.2">
      <c r="A173" s="78" t="s">
        <v>171</v>
      </c>
      <c r="B173" s="10" t="s">
        <v>100</v>
      </c>
      <c r="C173" s="55">
        <v>18608</v>
      </c>
      <c r="D173" s="4">
        <v>0</v>
      </c>
      <c r="E173" s="35">
        <f t="shared" si="13"/>
        <v>0</v>
      </c>
    </row>
    <row r="174" spans="1:5" ht="15" customHeight="1" x14ac:dyDescent="0.2">
      <c r="A174" s="78" t="s">
        <v>171</v>
      </c>
      <c r="B174" s="10" t="s">
        <v>101</v>
      </c>
      <c r="C174" s="55">
        <v>26763</v>
      </c>
      <c r="D174" s="4">
        <v>0</v>
      </c>
      <c r="E174" s="35">
        <f t="shared" si="13"/>
        <v>0</v>
      </c>
    </row>
    <row r="175" spans="1:5" ht="15" customHeight="1" x14ac:dyDescent="0.2">
      <c r="A175" s="78" t="s">
        <v>171</v>
      </c>
      <c r="B175" s="10" t="s">
        <v>102</v>
      </c>
      <c r="C175" s="55">
        <v>19597</v>
      </c>
      <c r="D175" s="4">
        <v>0</v>
      </c>
      <c r="E175" s="35">
        <f t="shared" si="13"/>
        <v>0</v>
      </c>
    </row>
    <row r="176" spans="1:5" ht="16.350000000000001" customHeight="1" x14ac:dyDescent="0.25">
      <c r="A176" s="79"/>
      <c r="B176" s="47" t="s">
        <v>160</v>
      </c>
      <c r="C176" s="43">
        <f>SUM(C166:C175)</f>
        <v>211879</v>
      </c>
      <c r="D176" s="3">
        <f>SUM(D166:D175)</f>
        <v>2</v>
      </c>
      <c r="E176" s="33">
        <f t="shared" si="13"/>
        <v>0.94393498175845647</v>
      </c>
    </row>
    <row r="177" spans="1:5" x14ac:dyDescent="0.25">
      <c r="A177" s="49" t="s">
        <v>176</v>
      </c>
      <c r="B177" s="49"/>
      <c r="C177" s="50"/>
      <c r="D177" s="51"/>
      <c r="E177" s="49"/>
    </row>
    <row r="178" spans="1:5" x14ac:dyDescent="0.25">
      <c r="A178" s="49" t="s">
        <v>178</v>
      </c>
      <c r="B178" s="49"/>
      <c r="C178" s="52"/>
      <c r="D178" s="51"/>
      <c r="E178" s="49"/>
    </row>
    <row r="179" spans="1:5" x14ac:dyDescent="0.2">
      <c r="A179" s="53" t="s">
        <v>169</v>
      </c>
      <c r="B179" s="49"/>
      <c r="C179" s="52"/>
      <c r="D179" s="51"/>
      <c r="E179" s="49"/>
    </row>
    <row r="180" spans="1:5" x14ac:dyDescent="0.25">
      <c r="A180" s="63" t="s">
        <v>123</v>
      </c>
      <c r="B180" s="63"/>
      <c r="C180" s="63"/>
      <c r="D180" s="63"/>
      <c r="E180" s="63"/>
    </row>
    <row r="181" spans="1:5" x14ac:dyDescent="0.25">
      <c r="A181" s="63" t="s">
        <v>122</v>
      </c>
      <c r="B181" s="63"/>
      <c r="C181" s="63"/>
      <c r="D181" s="63"/>
      <c r="E181" s="63"/>
    </row>
    <row r="182" spans="1:5" x14ac:dyDescent="0.25">
      <c r="A182" s="49" t="s">
        <v>177</v>
      </c>
      <c r="B182" s="49"/>
      <c r="C182" s="49"/>
      <c r="D182" s="49"/>
      <c r="E182" s="49"/>
    </row>
    <row r="183" spans="1:5" x14ac:dyDescent="0.25">
      <c r="A183" s="49"/>
      <c r="B183" s="49"/>
      <c r="C183" s="50"/>
      <c r="D183" s="51"/>
      <c r="E183" s="49"/>
    </row>
    <row r="184" spans="1:5" ht="16.350000000000001" customHeight="1" x14ac:dyDescent="0.25">
      <c r="A184" s="83" t="s">
        <v>129</v>
      </c>
      <c r="B184" s="84"/>
      <c r="C184" s="84"/>
      <c r="D184" s="84"/>
      <c r="E184" s="84"/>
    </row>
    <row r="185" spans="1:5" ht="15" customHeight="1" x14ac:dyDescent="0.25">
      <c r="A185" s="85" t="s">
        <v>130</v>
      </c>
      <c r="B185" s="86"/>
      <c r="C185" s="86"/>
      <c r="D185" s="86"/>
      <c r="E185" s="86"/>
    </row>
    <row r="186" spans="1:5" ht="15" customHeight="1" x14ac:dyDescent="0.2">
      <c r="A186" s="41" t="s">
        <v>148</v>
      </c>
      <c r="B186" s="12" t="s">
        <v>103</v>
      </c>
      <c r="C186" s="55">
        <v>19627</v>
      </c>
      <c r="D186" s="4">
        <v>0</v>
      </c>
      <c r="E186" s="35">
        <f t="shared" ref="E186:E195" si="14">D186/C186*100000</f>
        <v>0</v>
      </c>
    </row>
    <row r="187" spans="1:5" ht="15" customHeight="1" x14ac:dyDescent="0.2">
      <c r="A187" s="41" t="s">
        <v>148</v>
      </c>
      <c r="B187" s="12" t="s">
        <v>104</v>
      </c>
      <c r="C187" s="55">
        <v>7949</v>
      </c>
      <c r="D187" s="4">
        <v>0</v>
      </c>
      <c r="E187" s="35">
        <f t="shared" si="14"/>
        <v>0</v>
      </c>
    </row>
    <row r="188" spans="1:5" ht="15" customHeight="1" x14ac:dyDescent="0.2">
      <c r="A188" s="41" t="s">
        <v>148</v>
      </c>
      <c r="B188" s="12" t="s">
        <v>105</v>
      </c>
      <c r="C188" s="55">
        <v>62262</v>
      </c>
      <c r="D188" s="4">
        <v>0</v>
      </c>
      <c r="E188" s="35">
        <f t="shared" si="14"/>
        <v>0</v>
      </c>
    </row>
    <row r="189" spans="1:5" ht="15" customHeight="1" x14ac:dyDescent="0.25">
      <c r="A189" s="18"/>
      <c r="B189" s="46" t="s">
        <v>159</v>
      </c>
      <c r="C189" s="44">
        <f>SUM(C186:C188)</f>
        <v>89838</v>
      </c>
      <c r="D189" s="34">
        <f>SUM(D186:D188)</f>
        <v>0</v>
      </c>
      <c r="E189" s="17">
        <f t="shared" si="14"/>
        <v>0</v>
      </c>
    </row>
    <row r="190" spans="1:5" ht="15" customHeight="1" x14ac:dyDescent="0.2">
      <c r="A190" s="15" t="s">
        <v>155</v>
      </c>
      <c r="B190" s="12" t="s">
        <v>106</v>
      </c>
      <c r="C190" s="55">
        <v>25225</v>
      </c>
      <c r="D190" s="4">
        <v>1</v>
      </c>
      <c r="E190" s="35">
        <f t="shared" si="14"/>
        <v>3.9643211100099105</v>
      </c>
    </row>
    <row r="191" spans="1:5" ht="15" customHeight="1" x14ac:dyDescent="0.2">
      <c r="A191" s="15" t="s">
        <v>155</v>
      </c>
      <c r="B191" s="12" t="s">
        <v>107</v>
      </c>
      <c r="C191" s="55">
        <v>20243</v>
      </c>
      <c r="D191" s="4">
        <v>0</v>
      </c>
      <c r="E191" s="35">
        <f t="shared" si="14"/>
        <v>0</v>
      </c>
    </row>
    <row r="192" spans="1:5" ht="15" customHeight="1" x14ac:dyDescent="0.2">
      <c r="A192" s="15" t="s">
        <v>155</v>
      </c>
      <c r="B192" s="12" t="s">
        <v>108</v>
      </c>
      <c r="C192" s="55">
        <v>52649</v>
      </c>
      <c r="D192" s="4">
        <v>0</v>
      </c>
      <c r="E192" s="35">
        <f t="shared" si="14"/>
        <v>0</v>
      </c>
    </row>
    <row r="193" spans="1:5" ht="15" customHeight="1" x14ac:dyDescent="0.2">
      <c r="A193" s="15" t="s">
        <v>155</v>
      </c>
      <c r="B193" s="12" t="s">
        <v>109</v>
      </c>
      <c r="C193" s="55">
        <v>57147</v>
      </c>
      <c r="D193" s="4">
        <v>2</v>
      </c>
      <c r="E193" s="35">
        <f t="shared" si="14"/>
        <v>3.4997462683955418</v>
      </c>
    </row>
    <row r="194" spans="1:5" ht="15" customHeight="1" x14ac:dyDescent="0.2">
      <c r="A194" s="15" t="s">
        <v>155</v>
      </c>
      <c r="B194" s="13" t="s">
        <v>110</v>
      </c>
      <c r="C194" s="55">
        <v>27883</v>
      </c>
      <c r="D194" s="4">
        <v>1</v>
      </c>
      <c r="E194" s="35">
        <f t="shared" si="14"/>
        <v>3.5864146612631354</v>
      </c>
    </row>
    <row r="195" spans="1:5" ht="15" customHeight="1" x14ac:dyDescent="0.25">
      <c r="A195" s="18"/>
      <c r="B195" s="48" t="s">
        <v>124</v>
      </c>
      <c r="C195" s="44">
        <f>SUM(C189:C194)</f>
        <v>272985</v>
      </c>
      <c r="D195" s="34">
        <f>SUM(D189:D194)</f>
        <v>4</v>
      </c>
      <c r="E195" s="31">
        <f t="shared" si="14"/>
        <v>1.4652819752001025</v>
      </c>
    </row>
    <row r="196" spans="1:5" ht="15" customHeight="1" x14ac:dyDescent="0.25">
      <c r="A196" s="70" t="s">
        <v>132</v>
      </c>
      <c r="B196" s="71"/>
      <c r="C196" s="71"/>
      <c r="D196" s="71"/>
      <c r="E196" s="71"/>
    </row>
    <row r="197" spans="1:5" ht="15" customHeight="1" x14ac:dyDescent="0.2">
      <c r="A197" s="15" t="s">
        <v>155</v>
      </c>
      <c r="B197" s="12" t="s">
        <v>111</v>
      </c>
      <c r="C197" s="55">
        <v>31632</v>
      </c>
      <c r="D197" s="4">
        <v>0</v>
      </c>
      <c r="E197" s="35">
        <f t="shared" ref="E197:E205" si="15">D197/C197*100000</f>
        <v>0</v>
      </c>
    </row>
    <row r="198" spans="1:5" ht="15" customHeight="1" x14ac:dyDescent="0.2">
      <c r="A198" s="15" t="s">
        <v>155</v>
      </c>
      <c r="B198" s="12" t="s">
        <v>112</v>
      </c>
      <c r="C198" s="55">
        <v>37888</v>
      </c>
      <c r="D198" s="4">
        <v>0</v>
      </c>
      <c r="E198" s="35">
        <f t="shared" si="15"/>
        <v>0</v>
      </c>
    </row>
    <row r="199" spans="1:5" ht="15" customHeight="1" x14ac:dyDescent="0.2">
      <c r="A199" s="15" t="s">
        <v>155</v>
      </c>
      <c r="B199" s="12" t="s">
        <v>113</v>
      </c>
      <c r="C199" s="55">
        <v>13962</v>
      </c>
      <c r="D199" s="4">
        <v>0</v>
      </c>
      <c r="E199" s="35">
        <f t="shared" si="15"/>
        <v>0</v>
      </c>
    </row>
    <row r="200" spans="1:5" ht="15" customHeight="1" x14ac:dyDescent="0.2">
      <c r="A200" s="15" t="s">
        <v>155</v>
      </c>
      <c r="B200" s="12" t="s">
        <v>114</v>
      </c>
      <c r="C200" s="55">
        <v>18207</v>
      </c>
      <c r="D200" s="4">
        <v>0</v>
      </c>
      <c r="E200" s="35">
        <f t="shared" si="15"/>
        <v>0</v>
      </c>
    </row>
    <row r="201" spans="1:5" ht="15" customHeight="1" x14ac:dyDescent="0.2">
      <c r="A201" s="15" t="s">
        <v>155</v>
      </c>
      <c r="B201" s="13" t="s">
        <v>115</v>
      </c>
      <c r="C201" s="55">
        <v>25353</v>
      </c>
      <c r="D201" s="4">
        <v>0</v>
      </c>
      <c r="E201" s="35">
        <f t="shared" si="15"/>
        <v>0</v>
      </c>
    </row>
    <row r="202" spans="1:5" ht="15" customHeight="1" x14ac:dyDescent="0.2">
      <c r="A202" s="15" t="s">
        <v>155</v>
      </c>
      <c r="B202" s="12" t="s">
        <v>116</v>
      </c>
      <c r="C202" s="55">
        <v>101696</v>
      </c>
      <c r="D202" s="4">
        <v>0</v>
      </c>
      <c r="E202" s="35">
        <f t="shared" si="15"/>
        <v>0</v>
      </c>
    </row>
    <row r="203" spans="1:5" ht="15" customHeight="1" x14ac:dyDescent="0.2">
      <c r="A203" s="15" t="s">
        <v>155</v>
      </c>
      <c r="B203" s="12" t="s">
        <v>117</v>
      </c>
      <c r="C203" s="55">
        <v>23733</v>
      </c>
      <c r="D203" s="4">
        <v>2</v>
      </c>
      <c r="E203" s="35">
        <f t="shared" si="15"/>
        <v>8.4270846500653089</v>
      </c>
    </row>
    <row r="204" spans="1:5" ht="15" customHeight="1" x14ac:dyDescent="0.2">
      <c r="A204" s="15" t="s">
        <v>155</v>
      </c>
      <c r="B204" s="12" t="s">
        <v>118</v>
      </c>
      <c r="C204" s="55">
        <v>12812</v>
      </c>
      <c r="D204" s="4">
        <v>0</v>
      </c>
      <c r="E204" s="35">
        <f t="shared" si="15"/>
        <v>0</v>
      </c>
    </row>
    <row r="205" spans="1:5" ht="15" customHeight="1" x14ac:dyDescent="0.25">
      <c r="A205" s="18"/>
      <c r="B205" s="48" t="s">
        <v>124</v>
      </c>
      <c r="C205" s="44">
        <f>SUM(C197:C204)</f>
        <v>265283</v>
      </c>
      <c r="D205" s="34">
        <f>SUM(D197:D204)</f>
        <v>2</v>
      </c>
      <c r="E205" s="31">
        <f t="shared" si="15"/>
        <v>0.75391186016442813</v>
      </c>
    </row>
    <row r="206" spans="1:5" ht="15" customHeight="1" x14ac:dyDescent="0.25">
      <c r="A206" s="70" t="s">
        <v>131</v>
      </c>
      <c r="B206" s="71"/>
      <c r="C206" s="71"/>
      <c r="D206" s="71"/>
      <c r="E206" s="71"/>
    </row>
    <row r="207" spans="1:5" ht="15" customHeight="1" x14ac:dyDescent="0.2">
      <c r="A207" s="15" t="s">
        <v>155</v>
      </c>
      <c r="B207" s="37" t="s">
        <v>119</v>
      </c>
      <c r="C207" s="55">
        <v>329751</v>
      </c>
      <c r="D207" s="4">
        <v>6</v>
      </c>
      <c r="E207" s="35">
        <f t="shared" ref="E207:E208" si="16">D207/C207*100000</f>
        <v>1.8195547549514635</v>
      </c>
    </row>
    <row r="208" spans="1:5" ht="15" customHeight="1" x14ac:dyDescent="0.25">
      <c r="A208" s="18"/>
      <c r="B208" s="48" t="s">
        <v>124</v>
      </c>
      <c r="C208" s="8">
        <f>C207</f>
        <v>329751</v>
      </c>
      <c r="D208" s="38">
        <f>D207</f>
        <v>6</v>
      </c>
      <c r="E208" s="17">
        <f t="shared" si="16"/>
        <v>1.8195547549514635</v>
      </c>
    </row>
    <row r="209" spans="1:5" x14ac:dyDescent="0.25">
      <c r="A209" s="18"/>
      <c r="B209" s="47" t="s">
        <v>160</v>
      </c>
      <c r="C209" s="43">
        <f>SUM(C195,C205,C208)</f>
        <v>868019</v>
      </c>
      <c r="D209" s="3">
        <f>SUM(D195+D205+D208)</f>
        <v>12</v>
      </c>
      <c r="E209" s="33">
        <f>D209/C209*100000</f>
        <v>1.3824582180804796</v>
      </c>
    </row>
    <row r="210" spans="1:5" ht="5.0999999999999996" customHeight="1" x14ac:dyDescent="0.25">
      <c r="A210" s="21"/>
      <c r="B210" s="21"/>
      <c r="C210" s="22"/>
      <c r="D210" s="23"/>
      <c r="E210" s="23"/>
    </row>
    <row r="211" spans="1:5" ht="17.45" customHeight="1" x14ac:dyDescent="0.25">
      <c r="A211" s="26" t="s">
        <v>120</v>
      </c>
      <c r="B211" s="2" t="s">
        <v>165</v>
      </c>
      <c r="C211" s="7">
        <f>SUM(C12,C24,C33,C53,C64,C85,C97,C105,C120,C127,C134,C153,C164,C176,C209)</f>
        <v>4606951</v>
      </c>
      <c r="D211" s="3">
        <f>SUM(D12,D24,D33,D53,D64,D85,D97,D105,D120,D127,D134,D153,D164,D176,D209)</f>
        <v>69</v>
      </c>
      <c r="E211" s="33">
        <f>D211/C211*100000</f>
        <v>1.4977367894731244</v>
      </c>
    </row>
    <row r="212" spans="1:5" ht="5.0999999999999996" customHeight="1" x14ac:dyDescent="0.25">
      <c r="A212" s="24"/>
      <c r="B212" s="24"/>
      <c r="C212" s="22"/>
      <c r="D212" s="23"/>
      <c r="E212" s="23"/>
    </row>
    <row r="213" spans="1:5" ht="17.45" customHeight="1" x14ac:dyDescent="0.25">
      <c r="A213" s="25" t="s">
        <v>121</v>
      </c>
      <c r="B213" s="20" t="s">
        <v>164</v>
      </c>
      <c r="C213" s="7">
        <v>341784857</v>
      </c>
      <c r="D213" s="3">
        <v>10260</v>
      </c>
      <c r="E213" s="33">
        <f>D213/C213*100000</f>
        <v>3.0018884072444441</v>
      </c>
    </row>
    <row r="214" spans="1:5" x14ac:dyDescent="0.25">
      <c r="A214" s="49" t="s">
        <v>176</v>
      </c>
      <c r="B214" s="49"/>
      <c r="C214" s="50"/>
      <c r="D214" s="51"/>
      <c r="E214" s="49"/>
    </row>
    <row r="215" spans="1:5" x14ac:dyDescent="0.25">
      <c r="A215" s="49" t="s">
        <v>178</v>
      </c>
      <c r="B215" s="49"/>
      <c r="C215" s="52"/>
      <c r="D215" s="51"/>
      <c r="E215" s="49"/>
    </row>
    <row r="216" spans="1:5" x14ac:dyDescent="0.2">
      <c r="A216" s="53" t="s">
        <v>169</v>
      </c>
      <c r="B216" s="49"/>
      <c r="C216" s="52"/>
      <c r="D216" s="51"/>
      <c r="E216" s="49"/>
    </row>
    <row r="217" spans="1:5" x14ac:dyDescent="0.25">
      <c r="A217" s="63" t="s">
        <v>123</v>
      </c>
      <c r="B217" s="63"/>
      <c r="C217" s="63"/>
      <c r="D217" s="63"/>
      <c r="E217" s="63"/>
    </row>
    <row r="218" spans="1:5" x14ac:dyDescent="0.25">
      <c r="A218" s="63" t="s">
        <v>122</v>
      </c>
      <c r="B218" s="63"/>
      <c r="C218" s="63"/>
      <c r="D218" s="63"/>
      <c r="E218" s="63"/>
    </row>
    <row r="219" spans="1:5" ht="12.6" customHeight="1" x14ac:dyDescent="0.25">
      <c r="A219" s="49" t="s">
        <v>177</v>
      </c>
      <c r="B219" s="49"/>
      <c r="C219" s="49"/>
      <c r="D219" s="49"/>
      <c r="E219" s="49"/>
    </row>
    <row r="220" spans="1:5" ht="24.6" customHeight="1" x14ac:dyDescent="0.25">
      <c r="A220" s="64" t="s">
        <v>172</v>
      </c>
      <c r="B220" s="65"/>
      <c r="C220" s="65"/>
      <c r="D220" s="65"/>
      <c r="E220" s="66"/>
    </row>
    <row r="221" spans="1:5" ht="35.1" customHeight="1" x14ac:dyDescent="0.25">
      <c r="A221" s="67" t="s">
        <v>168</v>
      </c>
      <c r="B221" s="68"/>
      <c r="C221" s="68"/>
      <c r="D221" s="68"/>
      <c r="E221" s="69"/>
    </row>
    <row r="222" spans="1:5" x14ac:dyDescent="0.25">
      <c r="A222" s="74" t="s">
        <v>167</v>
      </c>
      <c r="B222" s="49"/>
      <c r="C222" s="50"/>
      <c r="D222" s="51"/>
      <c r="E222" s="49"/>
    </row>
    <row r="223" spans="1:5" x14ac:dyDescent="0.25">
      <c r="A223" s="54"/>
      <c r="C223" s="11"/>
    </row>
    <row r="224" spans="1:5" x14ac:dyDescent="0.25">
      <c r="C224" s="11"/>
    </row>
    <row r="225" spans="3:3" x14ac:dyDescent="0.25">
      <c r="C225" s="11"/>
    </row>
  </sheetData>
  <mergeCells count="7">
    <mergeCell ref="A72:E72"/>
    <mergeCell ref="A41:E41"/>
    <mergeCell ref="A184:E184"/>
    <mergeCell ref="A185:E185"/>
    <mergeCell ref="A143:E143"/>
    <mergeCell ref="A113:E113"/>
    <mergeCell ref="A73:E73"/>
  </mergeCells>
  <conditionalFormatting sqref="C14:C18">
    <cfRule type="duplicateValues" dxfId="22" priority="22"/>
  </conditionalFormatting>
  <conditionalFormatting sqref="C20:C23">
    <cfRule type="duplicateValues" dxfId="21" priority="21"/>
  </conditionalFormatting>
  <conditionalFormatting sqref="C26:C32">
    <cfRule type="duplicateValues" dxfId="20" priority="20"/>
  </conditionalFormatting>
  <conditionalFormatting sqref="C42:C49">
    <cfRule type="duplicateValues" dxfId="19" priority="19"/>
  </conditionalFormatting>
  <conditionalFormatting sqref="C51:C52">
    <cfRule type="duplicateValues" dxfId="18" priority="18"/>
  </conditionalFormatting>
  <conditionalFormatting sqref="C55:C60">
    <cfRule type="duplicateValues" dxfId="17" priority="17"/>
  </conditionalFormatting>
  <conditionalFormatting sqref="C62:C63">
    <cfRule type="duplicateValues" dxfId="16" priority="16"/>
  </conditionalFormatting>
  <conditionalFormatting sqref="C74:C77">
    <cfRule type="duplicateValues" dxfId="15" priority="15"/>
  </conditionalFormatting>
  <conditionalFormatting sqref="C87:C90">
    <cfRule type="duplicateValues" dxfId="14" priority="14"/>
  </conditionalFormatting>
  <conditionalFormatting sqref="C92:C95">
    <cfRule type="duplicateValues" dxfId="13" priority="13"/>
  </conditionalFormatting>
  <conditionalFormatting sqref="C99:C100">
    <cfRule type="duplicateValues" dxfId="12" priority="12"/>
  </conditionalFormatting>
  <conditionalFormatting sqref="C102:C104">
    <cfRule type="duplicateValues" dxfId="11" priority="11"/>
  </conditionalFormatting>
  <conditionalFormatting sqref="C114:C117">
    <cfRule type="duplicateValues" dxfId="10" priority="34"/>
  </conditionalFormatting>
  <conditionalFormatting sqref="C123:C126">
    <cfRule type="duplicateValues" dxfId="9" priority="10"/>
  </conditionalFormatting>
  <conditionalFormatting sqref="C129:C133">
    <cfRule type="duplicateValues" dxfId="8" priority="9"/>
  </conditionalFormatting>
  <conditionalFormatting sqref="C144:C150">
    <cfRule type="duplicateValues" dxfId="7" priority="8"/>
  </conditionalFormatting>
  <conditionalFormatting sqref="C155:C157">
    <cfRule type="duplicateValues" dxfId="6" priority="7"/>
  </conditionalFormatting>
  <conditionalFormatting sqref="C159:C163">
    <cfRule type="duplicateValues" dxfId="5" priority="6"/>
  </conditionalFormatting>
  <conditionalFormatting sqref="C166">
    <cfRule type="duplicateValues" dxfId="4" priority="5"/>
  </conditionalFormatting>
  <conditionalFormatting sqref="C167:C175">
    <cfRule type="duplicateValues" dxfId="3" priority="4"/>
  </conditionalFormatting>
  <conditionalFormatting sqref="C186:C188">
    <cfRule type="duplicateValues" dxfId="2" priority="3"/>
  </conditionalFormatting>
  <conditionalFormatting sqref="C190:C194">
    <cfRule type="duplicateValues" dxfId="1" priority="2"/>
  </conditionalFormatting>
  <conditionalFormatting sqref="C197:C204">
    <cfRule type="duplicateValues" dxfId="0" priority="1"/>
  </conditionalFormatting>
  <hyperlinks>
    <hyperlink ref="A36" r:id="rId1" xr:uid="{00000000-0004-0000-0000-000000000000}"/>
    <hyperlink ref="A220:E220" r:id="rId2" display="Source: Schildknecht K, Pratt R, Feng P, Price C, Self J. Tuberculosis - United States, 2022. MMWR Morb Mortal Wkly Rep 2023;72:297-303. DOI:  http://dx.doi.org/10.15585/mmwr.mm7212a1" xr:uid="{00000000-0004-0000-0000-000001000000}"/>
    <hyperlink ref="A67" r:id="rId3" xr:uid="{00000000-0004-0000-0000-000002000000}"/>
    <hyperlink ref="A108" r:id="rId4" xr:uid="{00000000-0004-0000-0000-000003000000}"/>
    <hyperlink ref="A137" r:id="rId5" xr:uid="{00000000-0004-0000-0000-000004000000}"/>
    <hyperlink ref="A216" r:id="rId6" xr:uid="{00000000-0004-0000-0000-000005000000}"/>
    <hyperlink ref="A179" r:id="rId7" xr:uid="{00000000-0004-0000-0000-000006000000}"/>
  </hyperlinks>
  <printOptions horizontalCentered="1"/>
  <pageMargins left="0.5" right="0.5" top="1" bottom="0.92" header="0.5" footer="0.3"/>
  <pageSetup orientation="portrait" r:id="rId8"/>
  <headerFooter alignWithMargins="0">
    <oddHeader xml:space="preserve">&amp;C&amp;"Arial,Bold"&amp;10Kentucky's 2025 Preliminary&amp;9 &amp;10Tuberculosis Confirmed Case Counts and Incidence Rates
by Area Development District and County &amp;R&amp;"Arial,Regular"&amp;10&amp;K000000
</oddHeader>
    <oddFooter>&amp;L&amp;G&amp;C&amp;"Arial,Regular"&amp;9Page &amp;P of &amp;N</oddFooter>
  </headerFooter>
  <rowBreaks count="5" manualBreakCount="5">
    <brk id="39" max="16383" man="1"/>
    <brk id="71" max="4" man="1"/>
    <brk id="112" max="4" man="1"/>
    <brk id="142" max="4" man="1"/>
    <brk id="183" max="4" man="1"/>
  </rowBreaks>
  <legacyDrawingHF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Migrate xmlns="cab47e06-5989-4d51-8c9a-14d1c31ebccd">2025_PreliminaryKentuckyConfirmedTBCaseReport</Migrate>
    <PublishingStartDate xmlns="http://schemas.microsoft.com/sharepoint/v3" xsi:nil="true"/>
    <chfsDphEhpIdbDocType xmlns="8e3f3de1-8305-45bd-ae5b-aa8a16277ab1">TB</chfsDphEhpIdbDoc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C75B158C45B84586E4181EECF17002" ma:contentTypeVersion="4" ma:contentTypeDescription="Create a new document." ma:contentTypeScope="" ma:versionID="ba32332419814c25a729c349da6990e0">
  <xsd:schema xmlns:xsd="http://www.w3.org/2001/XMLSchema" xmlns:xs="http://www.w3.org/2001/XMLSchema" xmlns:p="http://schemas.microsoft.com/office/2006/metadata/properties" xmlns:ns1="http://schemas.microsoft.com/sharepoint/v3" xmlns:ns2="8e3f3de1-8305-45bd-ae5b-aa8a16277ab1" xmlns:ns3="cab47e06-5989-4d51-8c9a-14d1c31ebccd" xmlns:ns4="9d98fa39-7fbd-4685-a488-797cac822720" targetNamespace="http://schemas.microsoft.com/office/2006/metadata/properties" ma:root="true" ma:fieldsID="2e3b6ee2eb49a3317f8185d2592fcd63" ns1:_="" ns2:_="" ns3:_="" ns4:_="">
    <xsd:import namespace="http://schemas.microsoft.com/sharepoint/v3"/>
    <xsd:import namespace="8e3f3de1-8305-45bd-ae5b-aa8a16277ab1"/>
    <xsd:import namespace="cab47e06-5989-4d51-8c9a-14d1c31ebccd"/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hfsDphEhpIdbDocType" minOccurs="0"/>
                <xsd:element ref="ns3:Migrate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3f3de1-8305-45bd-ae5b-aa8a16277ab1" elementFormDefault="qualified">
    <xsd:import namespace="http://schemas.microsoft.com/office/2006/documentManagement/types"/>
    <xsd:import namespace="http://schemas.microsoft.com/office/infopath/2007/PartnerControls"/>
    <xsd:element name="chfsDphEhpIdbDocType" ma:index="10" nillable="true" ma:displayName="Doc Type" ma:format="Dropdown" ma:internalName="chfsDphEhpIdbDocType">
      <xsd:simpleType>
        <xsd:restriction base="dms:Choice">
          <xsd:enumeration value="5-Year Rates"/>
          <xsd:enumeration value="AIDS"/>
          <xsd:enumeration value="Case Rates"/>
          <xsd:enumeration value="Foodborne/Waterborne"/>
          <xsd:enumeration value="Grants"/>
          <xsd:enumeration value="HAI"/>
          <xsd:enumeration value="Hepatitis"/>
          <xsd:enumeration value="Immunization"/>
          <xsd:enumeration value="Rabies"/>
          <xsd:enumeration value="Reportable Disease"/>
          <xsd:enumeration value="Surveillance"/>
          <xsd:enumeration value="TB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b47e06-5989-4d51-8c9a-14d1c31ebccd" elementFormDefault="qualified">
    <xsd:import namespace="http://schemas.microsoft.com/office/2006/documentManagement/types"/>
    <xsd:import namespace="http://schemas.microsoft.com/office/infopath/2007/PartnerControls"/>
    <xsd:element name="Migrate" ma:index="11" nillable="true" ma:displayName="Migrate" ma:internalName="Migr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19E707-C93D-4815-BEFA-8B4773DB1D09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9d98fa39-7fbd-4685-a488-797cac822720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7E74A09-1B71-44F4-ABF9-ED5DB0B89F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82C634-4A1E-48B9-8083-54F40BA839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Brooke Happ</dc:creator>
  <dc:description>RLB Revisions</dc:description>
  <cp:lastModifiedBy>Goodwin, Emily (CHFS DPH DEHP)</cp:lastModifiedBy>
  <cp:lastPrinted>2026-06-08T01:56:20Z</cp:lastPrinted>
  <dcterms:created xsi:type="dcterms:W3CDTF">2017-05-23T14:45:34Z</dcterms:created>
  <dcterms:modified xsi:type="dcterms:W3CDTF">2026-07-20T11:34:06Z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5ec30c898ddd4630b6d232b72da6438f</vt:lpwstr>
  </property>
  <property fmtid="{D5CDD505-2E9C-101B-9397-08002B2CF9AE}" pid="3" name="ContentTypeId">
    <vt:lpwstr>0x010100C6C75B158C45B84586E4181EECF17002</vt:lpwstr>
  </property>
  <property fmtid="{D5CDD505-2E9C-101B-9397-08002B2CF9AE}" pid="4" name="MSIP_Label_12114590-0341-42bc-b968-6e35dcb6384d_Enabled">
    <vt:lpwstr>true</vt:lpwstr>
  </property>
  <property fmtid="{D5CDD505-2E9C-101B-9397-08002B2CF9AE}" pid="5" name="MSIP_Label_12114590-0341-42bc-b968-6e35dcb6384d_SetDate">
    <vt:lpwstr>2026-07-20T11:33:50Z</vt:lpwstr>
  </property>
  <property fmtid="{D5CDD505-2E9C-101B-9397-08002B2CF9AE}" pid="6" name="MSIP_Label_12114590-0341-42bc-b968-6e35dcb6384d_Method">
    <vt:lpwstr>Privileged</vt:lpwstr>
  </property>
  <property fmtid="{D5CDD505-2E9C-101B-9397-08002B2CF9AE}" pid="7" name="MSIP_Label_12114590-0341-42bc-b968-6e35dcb6384d_Name">
    <vt:lpwstr>12114590-0341-42bc-b968-6e35dcb6384d</vt:lpwstr>
  </property>
  <property fmtid="{D5CDD505-2E9C-101B-9397-08002B2CF9AE}" pid="8" name="MSIP_Label_12114590-0341-42bc-b968-6e35dcb6384d_SiteId">
    <vt:lpwstr>d77c7f4d-d767-461f-b625-0628792e9e2a</vt:lpwstr>
  </property>
  <property fmtid="{D5CDD505-2E9C-101B-9397-08002B2CF9AE}" pid="9" name="MSIP_Label_12114590-0341-42bc-b968-6e35dcb6384d_ActionId">
    <vt:lpwstr>95219dc6-8c7c-4d55-8457-7b37aad2bd27</vt:lpwstr>
  </property>
  <property fmtid="{D5CDD505-2E9C-101B-9397-08002B2CF9AE}" pid="10" name="MSIP_Label_12114590-0341-42bc-b968-6e35dcb6384d_ContentBits">
    <vt:lpwstr>0</vt:lpwstr>
  </property>
  <property fmtid="{D5CDD505-2E9C-101B-9397-08002B2CF9AE}" pid="11" name="MSIP_Label_12114590-0341-42bc-b968-6e35dcb6384d_Tag">
    <vt:lpwstr>10, 0, 1, 1</vt:lpwstr>
  </property>
</Properties>
</file>