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elly.claes\AppData\Local\Microsoft\Olk\Attachments\ooa-d92aae7f-ec54-4c70-b616-85050e4e81ca\fe6de601e17e5dff6ea132de86eccad51c17d1d2799e027d82fae2c58c5851e9\"/>
    </mc:Choice>
  </mc:AlternateContent>
  <xr:revisionPtr revIDLastSave="0" documentId="13_ncr:1_{398C7EDB-45CC-43FD-AE1F-97900F89DEE9}" xr6:coauthVersionLast="47" xr6:coauthVersionMax="47" xr10:uidLastSave="{00000000-0000-0000-0000-000000000000}"/>
  <bookViews>
    <workbookView xWindow="28680" yWindow="-120" windowWidth="24240" windowHeight="13020" tabRatio="688" xr2:uid="{B06E54E3-7CEB-4B13-A8F6-2977A1FBECA8}"/>
  </bookViews>
  <sheets>
    <sheet name="Rate Calc " sheetId="1" r:id="rId1"/>
    <sheet name="Facility Summary" sheetId="5" r:id="rId2"/>
    <sheet name="Sheet1" sheetId="6" state="hidden" r:id="rId3"/>
    <sheet name="Sheet2" sheetId="7" state="hidden" r:id="rId4"/>
    <sheet name="County Summary" sheetId="10" r:id="rId5"/>
  </sheets>
  <definedNames>
    <definedName name="_xlnm._FilterDatabase" localSheetId="4" hidden="1">'County Summary'!$A$2:$K$122</definedName>
    <definedName name="_xlnm._FilterDatabase" localSheetId="1" hidden="1">'Facility Summary'!$A$2:$L$26</definedName>
    <definedName name="_xlnm._FilterDatabase" localSheetId="0" hidden="1">'Rate Calc '!$A$5:$M$48</definedName>
    <definedName name="_xlnm._FilterDatabase" localSheetId="3" hidden="1">Sheet2!$A$4:$D$396</definedName>
    <definedName name="_xlnm.Print_Area" localSheetId="4">'County Summary'!$A$1:$K$124</definedName>
    <definedName name="_xlnm.Print_Area" localSheetId="1">'Facility Summary'!$A$1:$L$26</definedName>
    <definedName name="_xlnm.Print_Area" localSheetId="0">'Rate Calc '!$A$1:$M$60</definedName>
    <definedName name="_xlnm.Print_Titles" localSheetId="4">'County Summary'!$1:$2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3" i="5"/>
  <c r="H10" i="1"/>
  <c r="I10" i="1"/>
  <c r="J10" i="1"/>
  <c r="K10" i="1"/>
  <c r="L10" i="1"/>
  <c r="M10" i="1"/>
  <c r="H11" i="1"/>
  <c r="I11" i="1"/>
  <c r="J11" i="1"/>
  <c r="K11" i="1"/>
  <c r="L11" i="1"/>
  <c r="M11" i="1"/>
  <c r="H12" i="1"/>
  <c r="I12" i="1"/>
  <c r="J12" i="1"/>
  <c r="K12" i="1"/>
  <c r="L12" i="1"/>
  <c r="M12" i="1"/>
  <c r="H13" i="1"/>
  <c r="I13" i="1"/>
  <c r="J13" i="1"/>
  <c r="K13" i="1"/>
  <c r="L13" i="1"/>
  <c r="M13" i="1"/>
  <c r="H14" i="1"/>
  <c r="I14" i="1"/>
  <c r="J14" i="1"/>
  <c r="K14" i="1"/>
  <c r="L14" i="1"/>
  <c r="M14" i="1"/>
  <c r="H15" i="1"/>
  <c r="I15" i="1"/>
  <c r="J15" i="1"/>
  <c r="K15" i="1"/>
  <c r="L15" i="1"/>
  <c r="M15" i="1"/>
  <c r="H16" i="1"/>
  <c r="I16" i="1"/>
  <c r="J16" i="1"/>
  <c r="K16" i="1"/>
  <c r="L16" i="1"/>
  <c r="M16" i="1"/>
  <c r="H17" i="1"/>
  <c r="I17" i="1"/>
  <c r="J17" i="1"/>
  <c r="K17" i="1"/>
  <c r="L17" i="1"/>
  <c r="M17" i="1"/>
  <c r="H18" i="1"/>
  <c r="I18" i="1"/>
  <c r="J18" i="1"/>
  <c r="K18" i="1"/>
  <c r="L18" i="1"/>
  <c r="M18" i="1"/>
  <c r="H19" i="1"/>
  <c r="I19" i="1"/>
  <c r="J19" i="1"/>
  <c r="K19" i="1"/>
  <c r="L19" i="1"/>
  <c r="M19" i="1"/>
  <c r="H20" i="1"/>
  <c r="I20" i="1"/>
  <c r="J20" i="1"/>
  <c r="K20" i="1"/>
  <c r="L20" i="1"/>
  <c r="M20" i="1"/>
  <c r="H21" i="1"/>
  <c r="I21" i="1"/>
  <c r="J21" i="1"/>
  <c r="K21" i="1"/>
  <c r="L21" i="1"/>
  <c r="M21" i="1"/>
  <c r="H22" i="1"/>
  <c r="I22" i="1"/>
  <c r="J22" i="1"/>
  <c r="K22" i="1"/>
  <c r="L22" i="1"/>
  <c r="M22" i="1"/>
  <c r="H23" i="1"/>
  <c r="I23" i="1"/>
  <c r="J23" i="1"/>
  <c r="K23" i="1"/>
  <c r="L23" i="1"/>
  <c r="M23" i="1"/>
  <c r="H24" i="1"/>
  <c r="I24" i="1"/>
  <c r="J24" i="1"/>
  <c r="K24" i="1"/>
  <c r="L24" i="1"/>
  <c r="M24" i="1"/>
  <c r="H25" i="1"/>
  <c r="I25" i="1"/>
  <c r="J25" i="1"/>
  <c r="K25" i="1"/>
  <c r="L25" i="1"/>
  <c r="M25" i="1"/>
  <c r="H26" i="1"/>
  <c r="I26" i="1"/>
  <c r="J26" i="1"/>
  <c r="K26" i="1"/>
  <c r="L26" i="1"/>
  <c r="M26" i="1"/>
  <c r="H27" i="1"/>
  <c r="I27" i="1"/>
  <c r="J27" i="1"/>
  <c r="K27" i="1"/>
  <c r="L27" i="1"/>
  <c r="M27" i="1"/>
  <c r="H28" i="1"/>
  <c r="I28" i="1"/>
  <c r="J28" i="1"/>
  <c r="K28" i="1"/>
  <c r="L28" i="1"/>
  <c r="M28" i="1"/>
  <c r="H29" i="1"/>
  <c r="I29" i="1"/>
  <c r="J29" i="1"/>
  <c r="K29" i="1"/>
  <c r="L29" i="1"/>
  <c r="M29" i="1"/>
  <c r="H30" i="1"/>
  <c r="I30" i="1"/>
  <c r="J30" i="1"/>
  <c r="K30" i="1"/>
  <c r="L30" i="1"/>
  <c r="M30" i="1"/>
  <c r="H31" i="1"/>
  <c r="I31" i="1"/>
  <c r="J31" i="1"/>
  <c r="K31" i="1"/>
  <c r="L31" i="1"/>
  <c r="M31" i="1"/>
  <c r="H32" i="1"/>
  <c r="I32" i="1"/>
  <c r="J32" i="1"/>
  <c r="K32" i="1"/>
  <c r="L32" i="1"/>
  <c r="M32" i="1"/>
  <c r="H33" i="1"/>
  <c r="I33" i="1"/>
  <c r="J33" i="1"/>
  <c r="K33" i="1"/>
  <c r="L33" i="1"/>
  <c r="M33" i="1"/>
  <c r="H34" i="1"/>
  <c r="I34" i="1"/>
  <c r="J34" i="1"/>
  <c r="K34" i="1"/>
  <c r="L34" i="1"/>
  <c r="M34" i="1"/>
  <c r="H35" i="1"/>
  <c r="I35" i="1"/>
  <c r="J35" i="1"/>
  <c r="K35" i="1"/>
  <c r="L35" i="1"/>
  <c r="M35" i="1"/>
  <c r="H36" i="1"/>
  <c r="I36" i="1"/>
  <c r="J36" i="1"/>
  <c r="K36" i="1"/>
  <c r="L36" i="1"/>
  <c r="M36" i="1"/>
  <c r="H37" i="1"/>
  <c r="I37" i="1"/>
  <c r="J37" i="1"/>
  <c r="K37" i="1"/>
  <c r="L37" i="1"/>
  <c r="M37" i="1"/>
  <c r="H38" i="1"/>
  <c r="I38" i="1"/>
  <c r="J38" i="1"/>
  <c r="K38" i="1"/>
  <c r="L38" i="1"/>
  <c r="M38" i="1"/>
  <c r="H39" i="1"/>
  <c r="I39" i="1"/>
  <c r="J39" i="1"/>
  <c r="K39" i="1"/>
  <c r="L39" i="1"/>
  <c r="M39" i="1"/>
  <c r="H40" i="1"/>
  <c r="I40" i="1"/>
  <c r="J40" i="1"/>
  <c r="K40" i="1"/>
  <c r="L40" i="1"/>
  <c r="M40" i="1"/>
  <c r="H41" i="1"/>
  <c r="I41" i="1"/>
  <c r="J41" i="1"/>
  <c r="K41" i="1"/>
  <c r="L41" i="1"/>
  <c r="M41" i="1"/>
  <c r="H42" i="1"/>
  <c r="I42" i="1"/>
  <c r="J42" i="1"/>
  <c r="K42" i="1"/>
  <c r="L42" i="1"/>
  <c r="M42" i="1"/>
  <c r="H43" i="1"/>
  <c r="I43" i="1"/>
  <c r="J43" i="1"/>
  <c r="K43" i="1"/>
  <c r="L43" i="1"/>
  <c r="M43" i="1"/>
  <c r="H44" i="1"/>
  <c r="I44" i="1"/>
  <c r="J44" i="1"/>
  <c r="K44" i="1"/>
  <c r="L44" i="1"/>
  <c r="M44" i="1"/>
  <c r="H45" i="1"/>
  <c r="I45" i="1"/>
  <c r="J45" i="1"/>
  <c r="K45" i="1"/>
  <c r="L45" i="1"/>
  <c r="M45" i="1"/>
  <c r="H46" i="1"/>
  <c r="I46" i="1"/>
  <c r="J46" i="1"/>
  <c r="K46" i="1"/>
  <c r="L46" i="1"/>
  <c r="M46" i="1"/>
  <c r="H47" i="1"/>
  <c r="I47" i="1"/>
  <c r="J47" i="1"/>
  <c r="K47" i="1"/>
  <c r="L47" i="1"/>
  <c r="M47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9" i="1"/>
  <c r="H9" i="1"/>
  <c r="F48" i="1"/>
  <c r="M9" i="1"/>
  <c r="L9" i="1"/>
  <c r="J9" i="1"/>
  <c r="I9" i="1"/>
  <c r="H48" i="1"/>
  <c r="J48" i="1"/>
  <c r="I48" i="1"/>
  <c r="L48" i="1"/>
  <c r="M48" i="1"/>
  <c r="K48" i="1"/>
  <c r="K9" i="1"/>
  <c r="K33" i="10" l="1"/>
  <c r="I4" i="10"/>
  <c r="K14" i="10"/>
  <c r="J4" i="10"/>
  <c r="E116" i="10"/>
  <c r="E4" i="10"/>
  <c r="I113" i="10"/>
  <c r="J64" i="10"/>
  <c r="H49" i="10"/>
  <c r="G41" i="10"/>
  <c r="K21" i="10"/>
  <c r="J14" i="10"/>
  <c r="H4" i="10"/>
  <c r="E113" i="10"/>
  <c r="H113" i="10"/>
  <c r="I64" i="10"/>
  <c r="G49" i="10"/>
  <c r="F41" i="10"/>
  <c r="J21" i="10"/>
  <c r="I14" i="10"/>
  <c r="G4" i="10"/>
  <c r="E10" i="10"/>
  <c r="I49" i="10"/>
  <c r="F26" i="10"/>
  <c r="G19" i="5" s="1"/>
  <c r="E98" i="10"/>
  <c r="G113" i="10"/>
  <c r="H14" i="10"/>
  <c r="G64" i="10"/>
  <c r="J33" i="10"/>
  <c r="F64" i="10"/>
  <c r="I33" i="10"/>
  <c r="F14" i="10"/>
  <c r="J43" i="10"/>
  <c r="K10" i="10"/>
  <c r="E43" i="10"/>
  <c r="K116" i="10"/>
  <c r="L15" i="5" s="1"/>
  <c r="J98" i="10"/>
  <c r="J61" i="10"/>
  <c r="K22" i="5" s="1"/>
  <c r="I43" i="10"/>
  <c r="G33" i="10"/>
  <c r="K20" i="10"/>
  <c r="L18" i="5" s="1"/>
  <c r="J10" i="10"/>
  <c r="E41" i="10"/>
  <c r="J116" i="10"/>
  <c r="K15" i="5" s="1"/>
  <c r="I98" i="10"/>
  <c r="I61" i="10"/>
  <c r="J22" i="5" s="1"/>
  <c r="H43" i="10"/>
  <c r="F33" i="10"/>
  <c r="K18" i="10"/>
  <c r="I10" i="10"/>
  <c r="E33" i="10"/>
  <c r="I116" i="10"/>
  <c r="J15" i="5" s="1"/>
  <c r="H98" i="10"/>
  <c r="H61" i="10"/>
  <c r="I22" i="5" s="1"/>
  <c r="G43" i="10"/>
  <c r="K26" i="10"/>
  <c r="L19" i="5" s="1"/>
  <c r="J18" i="10"/>
  <c r="H10" i="10"/>
  <c r="E26" i="10"/>
  <c r="F19" i="5" s="1"/>
  <c r="H116" i="10"/>
  <c r="I15" i="5" s="1"/>
  <c r="G98" i="10"/>
  <c r="G61" i="10"/>
  <c r="H22" i="5" s="1"/>
  <c r="F43" i="10"/>
  <c r="J26" i="10"/>
  <c r="K19" i="5" s="1"/>
  <c r="I18" i="10"/>
  <c r="G10" i="10"/>
  <c r="J113" i="10"/>
  <c r="H41" i="10"/>
  <c r="H64" i="10"/>
  <c r="G14" i="10"/>
  <c r="E49" i="10"/>
  <c r="K61" i="10"/>
  <c r="L22" i="5" s="1"/>
  <c r="F21" i="10"/>
  <c r="E21" i="10"/>
  <c r="E18" i="10"/>
  <c r="F116" i="10"/>
  <c r="G15" i="5" s="1"/>
  <c r="K91" i="10"/>
  <c r="K49" i="10"/>
  <c r="J41" i="10"/>
  <c r="H26" i="10"/>
  <c r="I19" i="5" s="1"/>
  <c r="G18" i="10"/>
  <c r="K4" i="10"/>
  <c r="K8" i="10"/>
  <c r="K64" i="10"/>
  <c r="F49" i="10"/>
  <c r="I21" i="10"/>
  <c r="F4" i="10"/>
  <c r="E64" i="10"/>
  <c r="F113" i="10"/>
  <c r="K46" i="10"/>
  <c r="H21" i="10"/>
  <c r="E61" i="10"/>
  <c r="F22" i="5" s="1"/>
  <c r="K104" i="10"/>
  <c r="K43" i="10"/>
  <c r="G21" i="10"/>
  <c r="K98" i="10"/>
  <c r="H33" i="10"/>
  <c r="G116" i="10"/>
  <c r="H15" i="5" s="1"/>
  <c r="F98" i="10"/>
  <c r="F61" i="10"/>
  <c r="G22" i="5" s="1"/>
  <c r="K41" i="10"/>
  <c r="I26" i="10"/>
  <c r="J19" i="5" s="1"/>
  <c r="H18" i="10"/>
  <c r="F10" i="10"/>
  <c r="E14" i="10"/>
  <c r="K113" i="10"/>
  <c r="K65" i="10"/>
  <c r="L26" i="5" s="1"/>
  <c r="J49" i="10"/>
  <c r="I41" i="10"/>
  <c r="G26" i="10"/>
  <c r="H19" i="5" s="1"/>
  <c r="F18" i="10"/>
  <c r="K44" i="10"/>
  <c r="J20" i="10"/>
  <c r="K18" i="5" s="1"/>
  <c r="E105" i="10"/>
  <c r="F21" i="5" s="1"/>
  <c r="E30" i="10"/>
  <c r="J115" i="10"/>
  <c r="K100" i="10"/>
  <c r="K85" i="10"/>
  <c r="K59" i="10"/>
  <c r="J44" i="10"/>
  <c r="K37" i="10"/>
  <c r="I13" i="10"/>
  <c r="J7" i="5" s="1"/>
  <c r="K39" i="10"/>
  <c r="I11" i="10"/>
  <c r="K83" i="10"/>
  <c r="L12" i="5" s="1"/>
  <c r="J122" i="10"/>
  <c r="E82" i="10"/>
  <c r="J23" i="10"/>
  <c r="E70" i="10"/>
  <c r="E9" i="10"/>
  <c r="J118" i="10"/>
  <c r="J77" i="10"/>
  <c r="I63" i="10"/>
  <c r="K17" i="10"/>
  <c r="K115" i="10"/>
  <c r="J100" i="10"/>
  <c r="K3" i="5" s="1"/>
  <c r="E95" i="10"/>
  <c r="K122" i="10"/>
  <c r="J55" i="10"/>
  <c r="F11" i="10"/>
  <c r="E94" i="10"/>
  <c r="F14" i="5" s="1"/>
  <c r="K81" i="10"/>
  <c r="K53" i="10"/>
  <c r="L20" i="5" s="1"/>
  <c r="E83" i="10"/>
  <c r="F12" i="5" s="1"/>
  <c r="K120" i="10"/>
  <c r="J81" i="10"/>
  <c r="K51" i="10"/>
  <c r="K23" i="10"/>
  <c r="J120" i="10"/>
  <c r="K77" i="10"/>
  <c r="J51" i="10"/>
  <c r="K110" i="10"/>
  <c r="K75" i="10"/>
  <c r="L17" i="5" s="1"/>
  <c r="F63" i="10"/>
  <c r="J17" i="10"/>
  <c r="K108" i="10"/>
  <c r="K97" i="10"/>
  <c r="K71" i="10"/>
  <c r="K32" i="10"/>
  <c r="L16" i="5" s="1"/>
  <c r="K30" i="10"/>
  <c r="K6" i="10"/>
  <c r="K106" i="10"/>
  <c r="K93" i="10"/>
  <c r="J69" i="10"/>
  <c r="J30" i="10"/>
  <c r="K102" i="10"/>
  <c r="L13" i="5" s="1"/>
  <c r="K87" i="10"/>
  <c r="J65" i="10"/>
  <c r="K26" i="5" s="1"/>
  <c r="J85" i="10"/>
  <c r="J59" i="10"/>
  <c r="J37" i="10"/>
  <c r="J108" i="10"/>
  <c r="J97" i="10"/>
  <c r="K69" i="10"/>
  <c r="E117" i="10"/>
  <c r="E42" i="10"/>
  <c r="J106" i="10"/>
  <c r="J93" i="10"/>
  <c r="K67" i="10"/>
  <c r="K28" i="10"/>
  <c r="E71" i="10"/>
  <c r="E29" i="10"/>
  <c r="K118" i="10"/>
  <c r="J104" i="10"/>
  <c r="K95" i="10"/>
  <c r="K79" i="10"/>
  <c r="K35" i="10"/>
  <c r="K15" i="10"/>
  <c r="E59" i="10"/>
  <c r="K112" i="10"/>
  <c r="K89" i="10"/>
  <c r="K73" i="10"/>
  <c r="K57" i="10"/>
  <c r="K48" i="10"/>
  <c r="G5" i="10"/>
  <c r="G7" i="10"/>
  <c r="G9" i="10"/>
  <c r="G11" i="10"/>
  <c r="G13" i="10"/>
  <c r="H7" i="5" s="1"/>
  <c r="G15" i="10"/>
  <c r="G17" i="10"/>
  <c r="G19" i="10"/>
  <c r="G23" i="10"/>
  <c r="G25" i="10"/>
  <c r="G27" i="10"/>
  <c r="H11" i="5" s="1"/>
  <c r="G29" i="10"/>
  <c r="G31" i="10"/>
  <c r="G35" i="10"/>
  <c r="G37" i="10"/>
  <c r="G39" i="10"/>
  <c r="G45" i="10"/>
  <c r="G47" i="10"/>
  <c r="G51" i="10"/>
  <c r="G53" i="10"/>
  <c r="H20" i="5" s="1"/>
  <c r="G55" i="10"/>
  <c r="G57" i="10"/>
  <c r="G59" i="10"/>
  <c r="G63" i="10"/>
  <c r="G65" i="10"/>
  <c r="H26" i="5" s="1"/>
  <c r="G67" i="10"/>
  <c r="G69" i="10"/>
  <c r="G71" i="10"/>
  <c r="G73" i="10"/>
  <c r="G75" i="10"/>
  <c r="H17" i="5" s="1"/>
  <c r="G77" i="10"/>
  <c r="G79" i="10"/>
  <c r="G81" i="10"/>
  <c r="G83" i="10"/>
  <c r="H12" i="5" s="1"/>
  <c r="G85" i="10"/>
  <c r="G87" i="10"/>
  <c r="G89" i="10"/>
  <c r="G91" i="10"/>
  <c r="G93" i="10"/>
  <c r="G95" i="10"/>
  <c r="G97" i="10"/>
  <c r="G99" i="10"/>
  <c r="H4" i="5" s="1"/>
  <c r="G101" i="10"/>
  <c r="G103" i="10"/>
  <c r="G105" i="10"/>
  <c r="H21" i="5" s="1"/>
  <c r="G107" i="10"/>
  <c r="G109" i="10"/>
  <c r="G111" i="10"/>
  <c r="G115" i="10"/>
  <c r="G117" i="10"/>
  <c r="G119" i="10"/>
  <c r="G121" i="10"/>
  <c r="E7" i="10"/>
  <c r="E19" i="10"/>
  <c r="E31" i="10"/>
  <c r="E55" i="10"/>
  <c r="E67" i="10"/>
  <c r="E79" i="10"/>
  <c r="E91" i="10"/>
  <c r="E103" i="10"/>
  <c r="E115" i="10"/>
  <c r="H5" i="10"/>
  <c r="H7" i="10"/>
  <c r="H9" i="10"/>
  <c r="H11" i="10"/>
  <c r="H13" i="10"/>
  <c r="I7" i="5" s="1"/>
  <c r="H15" i="10"/>
  <c r="H17" i="10"/>
  <c r="H19" i="10"/>
  <c r="H23" i="10"/>
  <c r="H25" i="10"/>
  <c r="H27" i="10"/>
  <c r="I11" i="5" s="1"/>
  <c r="H29" i="10"/>
  <c r="H31" i="10"/>
  <c r="H35" i="10"/>
  <c r="H37" i="10"/>
  <c r="H39" i="10"/>
  <c r="H45" i="10"/>
  <c r="H47" i="10"/>
  <c r="H51" i="10"/>
  <c r="H53" i="10"/>
  <c r="I20" i="5" s="1"/>
  <c r="H55" i="10"/>
  <c r="H57" i="10"/>
  <c r="H59" i="10"/>
  <c r="H63" i="10"/>
  <c r="H65" i="10"/>
  <c r="I26" i="5" s="1"/>
  <c r="H67" i="10"/>
  <c r="H69" i="10"/>
  <c r="H71" i="10"/>
  <c r="H73" i="10"/>
  <c r="H75" i="10"/>
  <c r="I17" i="5" s="1"/>
  <c r="H77" i="10"/>
  <c r="H79" i="10"/>
  <c r="H81" i="10"/>
  <c r="H83" i="10"/>
  <c r="I12" i="5" s="1"/>
  <c r="H85" i="10"/>
  <c r="H87" i="10"/>
  <c r="H89" i="10"/>
  <c r="H91" i="10"/>
  <c r="H93" i="10"/>
  <c r="H95" i="10"/>
  <c r="H97" i="10"/>
  <c r="H99" i="10"/>
  <c r="I4" i="5" s="1"/>
  <c r="H101" i="10"/>
  <c r="H103" i="10"/>
  <c r="H105" i="10"/>
  <c r="I21" i="5" s="1"/>
  <c r="H107" i="10"/>
  <c r="H109" i="10"/>
  <c r="H111" i="10"/>
  <c r="H115" i="10"/>
  <c r="H117" i="10"/>
  <c r="H119" i="10"/>
  <c r="H121" i="10"/>
  <c r="E8" i="10"/>
  <c r="E20" i="10"/>
  <c r="F18" i="5" s="1"/>
  <c r="E32" i="10"/>
  <c r="F16" i="5" s="1"/>
  <c r="E44" i="10"/>
  <c r="E56" i="10"/>
  <c r="F8" i="5" s="1"/>
  <c r="E68" i="10"/>
  <c r="E80" i="10"/>
  <c r="E92" i="10"/>
  <c r="F25" i="5" s="1"/>
  <c r="E104" i="10"/>
  <c r="F6" i="10"/>
  <c r="F8" i="10"/>
  <c r="F12" i="10"/>
  <c r="G6" i="5" s="1"/>
  <c r="F16" i="10"/>
  <c r="F20" i="10"/>
  <c r="G18" i="5" s="1"/>
  <c r="F22" i="10"/>
  <c r="F24" i="10"/>
  <c r="F28" i="10"/>
  <c r="F30" i="10"/>
  <c r="F32" i="10"/>
  <c r="G16" i="5" s="1"/>
  <c r="F34" i="10"/>
  <c r="F36" i="10"/>
  <c r="G5" i="5" s="1"/>
  <c r="F38" i="10"/>
  <c r="F40" i="10"/>
  <c r="F42" i="10"/>
  <c r="F44" i="10"/>
  <c r="F46" i="10"/>
  <c r="F48" i="10"/>
  <c r="F50" i="10"/>
  <c r="F52" i="10"/>
  <c r="F54" i="10"/>
  <c r="F56" i="10"/>
  <c r="G8" i="5" s="1"/>
  <c r="F58" i="10"/>
  <c r="G9" i="5" s="1"/>
  <c r="F60" i="10"/>
  <c r="F62" i="10"/>
  <c r="F66" i="10"/>
  <c r="F68" i="10"/>
  <c r="F70" i="10"/>
  <c r="F72" i="10"/>
  <c r="F74" i="10"/>
  <c r="F76" i="10"/>
  <c r="F78" i="10"/>
  <c r="G10" i="5" s="1"/>
  <c r="F80" i="10"/>
  <c r="F82" i="10"/>
  <c r="F84" i="10"/>
  <c r="F86" i="10"/>
  <c r="F88" i="10"/>
  <c r="F90" i="10"/>
  <c r="F92" i="10"/>
  <c r="G25" i="5" s="1"/>
  <c r="F94" i="10"/>
  <c r="G14" i="5" s="1"/>
  <c r="F96" i="10"/>
  <c r="F100" i="10"/>
  <c r="G3" i="5" s="1"/>
  <c r="F102" i="10"/>
  <c r="G13" i="5" s="1"/>
  <c r="F104" i="10"/>
  <c r="F106" i="10"/>
  <c r="F108" i="10"/>
  <c r="F110" i="10"/>
  <c r="F112" i="10"/>
  <c r="F114" i="10"/>
  <c r="F118" i="10"/>
  <c r="F120" i="10"/>
  <c r="F122" i="10"/>
  <c r="E12" i="10"/>
  <c r="E24" i="10"/>
  <c r="E36" i="10"/>
  <c r="F5" i="5" s="1"/>
  <c r="E48" i="10"/>
  <c r="E60" i="10"/>
  <c r="E72" i="10"/>
  <c r="E84" i="10"/>
  <c r="E96" i="10"/>
  <c r="E108" i="10"/>
  <c r="E120" i="10"/>
  <c r="G6" i="10"/>
  <c r="G8" i="10"/>
  <c r="G12" i="10"/>
  <c r="H6" i="5" s="1"/>
  <c r="G16" i="10"/>
  <c r="G20" i="10"/>
  <c r="H18" i="5" s="1"/>
  <c r="G22" i="10"/>
  <c r="G24" i="10"/>
  <c r="G28" i="10"/>
  <c r="G30" i="10"/>
  <c r="G32" i="10"/>
  <c r="H16" i="5" s="1"/>
  <c r="G34" i="10"/>
  <c r="G36" i="10"/>
  <c r="H5" i="5" s="1"/>
  <c r="G38" i="10"/>
  <c r="G40" i="10"/>
  <c r="G42" i="10"/>
  <c r="G44" i="10"/>
  <c r="G46" i="10"/>
  <c r="G48" i="10"/>
  <c r="G50" i="10"/>
  <c r="G52" i="10"/>
  <c r="G54" i="10"/>
  <c r="G56" i="10"/>
  <c r="H8" i="5" s="1"/>
  <c r="G58" i="10"/>
  <c r="H9" i="5" s="1"/>
  <c r="G60" i="10"/>
  <c r="G62" i="10"/>
  <c r="G66" i="10"/>
  <c r="G68" i="10"/>
  <c r="G70" i="10"/>
  <c r="G72" i="10"/>
  <c r="G74" i="10"/>
  <c r="G76" i="10"/>
  <c r="G78" i="10"/>
  <c r="H10" i="5" s="1"/>
  <c r="G80" i="10"/>
  <c r="G82" i="10"/>
  <c r="G84" i="10"/>
  <c r="G86" i="10"/>
  <c r="G88" i="10"/>
  <c r="G90" i="10"/>
  <c r="G92" i="10"/>
  <c r="H25" i="5" s="1"/>
  <c r="G94" i="10"/>
  <c r="H14" i="5" s="1"/>
  <c r="G96" i="10"/>
  <c r="G100" i="10"/>
  <c r="H3" i="5" s="1"/>
  <c r="G102" i="10"/>
  <c r="H13" i="5" s="1"/>
  <c r="G104" i="10"/>
  <c r="G106" i="10"/>
  <c r="G108" i="10"/>
  <c r="G110" i="10"/>
  <c r="G112" i="10"/>
  <c r="G114" i="10"/>
  <c r="G118" i="10"/>
  <c r="G120" i="10"/>
  <c r="G122" i="10"/>
  <c r="E13" i="10"/>
  <c r="F7" i="5" s="1"/>
  <c r="E25" i="10"/>
  <c r="E37" i="10"/>
  <c r="E73" i="10"/>
  <c r="E85" i="10"/>
  <c r="E97" i="10"/>
  <c r="E109" i="10"/>
  <c r="E121" i="10"/>
  <c r="H6" i="10"/>
  <c r="H8" i="10"/>
  <c r="H12" i="10"/>
  <c r="I6" i="5" s="1"/>
  <c r="H16" i="10"/>
  <c r="H20" i="10"/>
  <c r="I18" i="5" s="1"/>
  <c r="H22" i="10"/>
  <c r="H24" i="10"/>
  <c r="H28" i="10"/>
  <c r="H30" i="10"/>
  <c r="H32" i="10"/>
  <c r="I16" i="5" s="1"/>
  <c r="H34" i="10"/>
  <c r="H36" i="10"/>
  <c r="I5" i="5" s="1"/>
  <c r="H38" i="10"/>
  <c r="H40" i="10"/>
  <c r="H42" i="10"/>
  <c r="H44" i="10"/>
  <c r="H46" i="10"/>
  <c r="H48" i="10"/>
  <c r="H50" i="10"/>
  <c r="H52" i="10"/>
  <c r="H54" i="10"/>
  <c r="H56" i="10"/>
  <c r="I8" i="5" s="1"/>
  <c r="H58" i="10"/>
  <c r="I9" i="5" s="1"/>
  <c r="H60" i="10"/>
  <c r="H62" i="10"/>
  <c r="H66" i="10"/>
  <c r="H68" i="10"/>
  <c r="H70" i="10"/>
  <c r="H72" i="10"/>
  <c r="H74" i="10"/>
  <c r="H76" i="10"/>
  <c r="H78" i="10"/>
  <c r="I10" i="5" s="1"/>
  <c r="H80" i="10"/>
  <c r="H82" i="10"/>
  <c r="H84" i="10"/>
  <c r="H86" i="10"/>
  <c r="H88" i="10"/>
  <c r="H90" i="10"/>
  <c r="H92" i="10"/>
  <c r="I25" i="5" s="1"/>
  <c r="H94" i="10"/>
  <c r="I14" i="5" s="1"/>
  <c r="H96" i="10"/>
  <c r="H100" i="10"/>
  <c r="I3" i="5" s="1"/>
  <c r="H102" i="10"/>
  <c r="I13" i="5" s="1"/>
  <c r="H104" i="10"/>
  <c r="H106" i="10"/>
  <c r="H108" i="10"/>
  <c r="H110" i="10"/>
  <c r="H112" i="10"/>
  <c r="H114" i="10"/>
  <c r="H118" i="10"/>
  <c r="H120" i="10"/>
  <c r="H122" i="10"/>
  <c r="E38" i="10"/>
  <c r="E50" i="10"/>
  <c r="E62" i="10"/>
  <c r="E74" i="10"/>
  <c r="E86" i="10"/>
  <c r="E110" i="10"/>
  <c r="E122" i="10"/>
  <c r="I6" i="10"/>
  <c r="I8" i="10"/>
  <c r="I12" i="10"/>
  <c r="J6" i="5" s="1"/>
  <c r="I16" i="10"/>
  <c r="I20" i="10"/>
  <c r="J18" i="5" s="1"/>
  <c r="I22" i="10"/>
  <c r="I24" i="10"/>
  <c r="I28" i="10"/>
  <c r="I30" i="10"/>
  <c r="I32" i="10"/>
  <c r="J16" i="5" s="1"/>
  <c r="I34" i="10"/>
  <c r="I36" i="10"/>
  <c r="J5" i="5" s="1"/>
  <c r="I38" i="10"/>
  <c r="I40" i="10"/>
  <c r="I42" i="10"/>
  <c r="I44" i="10"/>
  <c r="I46" i="10"/>
  <c r="I48" i="10"/>
  <c r="I50" i="10"/>
  <c r="I52" i="10"/>
  <c r="I54" i="10"/>
  <c r="I56" i="10"/>
  <c r="J8" i="5" s="1"/>
  <c r="I58" i="10"/>
  <c r="J9" i="5" s="1"/>
  <c r="I60" i="10"/>
  <c r="I62" i="10"/>
  <c r="I66" i="10"/>
  <c r="I68" i="10"/>
  <c r="I70" i="10"/>
  <c r="I72" i="10"/>
  <c r="I74" i="10"/>
  <c r="I76" i="10"/>
  <c r="I78" i="10"/>
  <c r="J10" i="5" s="1"/>
  <c r="I80" i="10"/>
  <c r="I82" i="10"/>
  <c r="I84" i="10"/>
  <c r="I86" i="10"/>
  <c r="I88" i="10"/>
  <c r="I90" i="10"/>
  <c r="I92" i="10"/>
  <c r="J25" i="5" s="1"/>
  <c r="I94" i="10"/>
  <c r="J14" i="5" s="1"/>
  <c r="I96" i="10"/>
  <c r="I100" i="10"/>
  <c r="J3" i="5" s="1"/>
  <c r="I102" i="10"/>
  <c r="J13" i="5" s="1"/>
  <c r="I104" i="10"/>
  <c r="I106" i="10"/>
  <c r="I108" i="10"/>
  <c r="I110" i="10"/>
  <c r="I112" i="10"/>
  <c r="I114" i="10"/>
  <c r="I118" i="10"/>
  <c r="I120" i="10"/>
  <c r="I122" i="10"/>
  <c r="E15" i="10"/>
  <c r="E27" i="10"/>
  <c r="F11" i="5" s="1"/>
  <c r="E39" i="10"/>
  <c r="E51" i="10"/>
  <c r="E63" i="10"/>
  <c r="E75" i="10"/>
  <c r="F17" i="5" s="1"/>
  <c r="E87" i="10"/>
  <c r="E99" i="10"/>
  <c r="F4" i="5" s="1"/>
  <c r="E111" i="10"/>
  <c r="F5" i="10"/>
  <c r="F9" i="10"/>
  <c r="J11" i="10"/>
  <c r="J24" i="10"/>
  <c r="F27" i="10"/>
  <c r="G11" i="5" s="1"/>
  <c r="F31" i="10"/>
  <c r="J34" i="10"/>
  <c r="J38" i="10"/>
  <c r="F45" i="10"/>
  <c r="J52" i="10"/>
  <c r="J56" i="10"/>
  <c r="K8" i="5" s="1"/>
  <c r="J60" i="10"/>
  <c r="J63" i="10"/>
  <c r="J66" i="10"/>
  <c r="J70" i="10"/>
  <c r="J74" i="10"/>
  <c r="J78" i="10"/>
  <c r="K10" i="5" s="1"/>
  <c r="J82" i="10"/>
  <c r="J86" i="10"/>
  <c r="J90" i="10"/>
  <c r="J94" i="10"/>
  <c r="K14" i="5" s="1"/>
  <c r="F101" i="10"/>
  <c r="F105" i="10"/>
  <c r="G21" i="5" s="1"/>
  <c r="F109" i="10"/>
  <c r="F119" i="10"/>
  <c r="E11" i="10"/>
  <c r="E53" i="10"/>
  <c r="F20" i="5" s="1"/>
  <c r="E76" i="10"/>
  <c r="E118" i="10"/>
  <c r="J32" i="10"/>
  <c r="K16" i="5" s="1"/>
  <c r="J46" i="10"/>
  <c r="J57" i="10"/>
  <c r="J71" i="10"/>
  <c r="J83" i="10"/>
  <c r="K12" i="5" s="1"/>
  <c r="J91" i="10"/>
  <c r="J102" i="10"/>
  <c r="K13" i="5" s="1"/>
  <c r="J110" i="10"/>
  <c r="I5" i="10"/>
  <c r="I9" i="10"/>
  <c r="K11" i="10"/>
  <c r="K24" i="10"/>
  <c r="I27" i="10"/>
  <c r="J11" i="5" s="1"/>
  <c r="I31" i="10"/>
  <c r="K34" i="10"/>
  <c r="K38" i="10"/>
  <c r="I45" i="10"/>
  <c r="K52" i="10"/>
  <c r="K56" i="10"/>
  <c r="L8" i="5" s="1"/>
  <c r="K60" i="10"/>
  <c r="K63" i="10"/>
  <c r="K66" i="10"/>
  <c r="K70" i="10"/>
  <c r="K74" i="10"/>
  <c r="K78" i="10"/>
  <c r="L10" i="5" s="1"/>
  <c r="K82" i="10"/>
  <c r="K86" i="10"/>
  <c r="K90" i="10"/>
  <c r="K94" i="10"/>
  <c r="L14" i="5" s="1"/>
  <c r="I101" i="10"/>
  <c r="I105" i="10"/>
  <c r="J21" i="5" s="1"/>
  <c r="I109" i="10"/>
  <c r="I119" i="10"/>
  <c r="E34" i="10"/>
  <c r="E54" i="10"/>
  <c r="E77" i="10"/>
  <c r="E100" i="10"/>
  <c r="F3" i="5" s="1"/>
  <c r="E119" i="10"/>
  <c r="J28" i="10"/>
  <c r="J75" i="10"/>
  <c r="K17" i="5" s="1"/>
  <c r="J5" i="10"/>
  <c r="J9" i="10"/>
  <c r="J12" i="10"/>
  <c r="K6" i="5" s="1"/>
  <c r="F15" i="10"/>
  <c r="F25" i="10"/>
  <c r="J27" i="10"/>
  <c r="K11" i="5" s="1"/>
  <c r="J31" i="10"/>
  <c r="F35" i="10"/>
  <c r="F39" i="10"/>
  <c r="J42" i="10"/>
  <c r="J45" i="10"/>
  <c r="F53" i="10"/>
  <c r="G20" i="5" s="1"/>
  <c r="F57" i="10"/>
  <c r="F67" i="10"/>
  <c r="F71" i="10"/>
  <c r="F75" i="10"/>
  <c r="G17" i="5" s="1"/>
  <c r="F79" i="10"/>
  <c r="F83" i="10"/>
  <c r="G12" i="5" s="1"/>
  <c r="F87" i="10"/>
  <c r="F91" i="10"/>
  <c r="F95" i="10"/>
  <c r="J101" i="10"/>
  <c r="J105" i="10"/>
  <c r="K21" i="5" s="1"/>
  <c r="J109" i="10"/>
  <c r="J119" i="10"/>
  <c r="E16" i="10"/>
  <c r="E35" i="10"/>
  <c r="E57" i="10"/>
  <c r="E78" i="10"/>
  <c r="F10" i="5" s="1"/>
  <c r="E101" i="10"/>
  <c r="K5" i="10"/>
  <c r="K9" i="10"/>
  <c r="K12" i="10"/>
  <c r="L6" i="5" s="1"/>
  <c r="I15" i="10"/>
  <c r="I25" i="10"/>
  <c r="K27" i="10"/>
  <c r="L11" i="5" s="1"/>
  <c r="K31" i="10"/>
  <c r="I35" i="10"/>
  <c r="I39" i="10"/>
  <c r="K42" i="10"/>
  <c r="K45" i="10"/>
  <c r="I53" i="10"/>
  <c r="J20" i="5" s="1"/>
  <c r="I57" i="10"/>
  <c r="I67" i="10"/>
  <c r="I71" i="10"/>
  <c r="I75" i="10"/>
  <c r="J17" i="5" s="1"/>
  <c r="I79" i="10"/>
  <c r="I83" i="10"/>
  <c r="J12" i="5" s="1"/>
  <c r="I87" i="10"/>
  <c r="I91" i="10"/>
  <c r="I95" i="10"/>
  <c r="K101" i="10"/>
  <c r="K105" i="10"/>
  <c r="L21" i="5" s="1"/>
  <c r="K109" i="10"/>
  <c r="K119" i="10"/>
  <c r="E17" i="10"/>
  <c r="E40" i="10"/>
  <c r="E58" i="10"/>
  <c r="F9" i="5" s="1"/>
  <c r="E81" i="10"/>
  <c r="E102" i="10"/>
  <c r="F13" i="5" s="1"/>
  <c r="J6" i="10"/>
  <c r="F13" i="10"/>
  <c r="G7" i="5" s="1"/>
  <c r="J15" i="10"/>
  <c r="J25" i="10"/>
  <c r="J35" i="10"/>
  <c r="J39" i="10"/>
  <c r="J53" i="10"/>
  <c r="K20" i="5" s="1"/>
  <c r="J67" i="10"/>
  <c r="J79" i="10"/>
  <c r="J87" i="10"/>
  <c r="J95" i="10"/>
  <c r="F7" i="10"/>
  <c r="J13" i="10"/>
  <c r="K7" i="5" s="1"/>
  <c r="J16" i="10"/>
  <c r="F19" i="10"/>
  <c r="J22" i="10"/>
  <c r="F29" i="10"/>
  <c r="J36" i="10"/>
  <c r="K5" i="5" s="1"/>
  <c r="J40" i="10"/>
  <c r="F47" i="10"/>
  <c r="J50" i="10"/>
  <c r="J54" i="10"/>
  <c r="J58" i="10"/>
  <c r="K9" i="5" s="1"/>
  <c r="J68" i="10"/>
  <c r="J72" i="10"/>
  <c r="J76" i="10"/>
  <c r="J80" i="10"/>
  <c r="J84" i="10"/>
  <c r="J88" i="10"/>
  <c r="J92" i="10"/>
  <c r="K25" i="5" s="1"/>
  <c r="J96" i="10"/>
  <c r="F99" i="10"/>
  <c r="G4" i="5" s="1"/>
  <c r="F103" i="10"/>
  <c r="F107" i="10"/>
  <c r="F111" i="10"/>
  <c r="J114" i="10"/>
  <c r="F117" i="10"/>
  <c r="F121" i="10"/>
  <c r="E22" i="10"/>
  <c r="E88" i="10"/>
  <c r="E107" i="10"/>
  <c r="I23" i="10"/>
  <c r="K47" i="10"/>
  <c r="I59" i="10"/>
  <c r="I69" i="10"/>
  <c r="I81" i="10"/>
  <c r="I89" i="10"/>
  <c r="K99" i="10"/>
  <c r="L4" i="5" s="1"/>
  <c r="K111" i="10"/>
  <c r="K121" i="10"/>
  <c r="E28" i="10"/>
  <c r="E69" i="10"/>
  <c r="E114" i="10"/>
  <c r="I7" i="10"/>
  <c r="K13" i="10"/>
  <c r="L7" i="5" s="1"/>
  <c r="K16" i="10"/>
  <c r="I19" i="10"/>
  <c r="K22" i="10"/>
  <c r="I29" i="10"/>
  <c r="K36" i="10"/>
  <c r="L5" i="5" s="1"/>
  <c r="K40" i="10"/>
  <c r="I47" i="10"/>
  <c r="K50" i="10"/>
  <c r="K54" i="10"/>
  <c r="K58" i="10"/>
  <c r="L9" i="5" s="1"/>
  <c r="K68" i="10"/>
  <c r="K72" i="10"/>
  <c r="K76" i="10"/>
  <c r="K80" i="10"/>
  <c r="K84" i="10"/>
  <c r="K88" i="10"/>
  <c r="K92" i="10"/>
  <c r="L25" i="5" s="1"/>
  <c r="K96" i="10"/>
  <c r="I99" i="10"/>
  <c r="J4" i="5" s="1"/>
  <c r="I103" i="10"/>
  <c r="I107" i="10"/>
  <c r="I111" i="10"/>
  <c r="K114" i="10"/>
  <c r="I117" i="10"/>
  <c r="I121" i="10"/>
  <c r="E23" i="10"/>
  <c r="E45" i="10"/>
  <c r="E65" i="10"/>
  <c r="F26" i="5" s="1"/>
  <c r="E89" i="10"/>
  <c r="E112" i="10"/>
  <c r="K7" i="10"/>
  <c r="L23" i="5" s="1"/>
  <c r="I17" i="10"/>
  <c r="K29" i="10"/>
  <c r="I51" i="10"/>
  <c r="K62" i="10"/>
  <c r="I73" i="10"/>
  <c r="I85" i="10"/>
  <c r="I97" i="10"/>
  <c r="K107" i="10"/>
  <c r="K117" i="10"/>
  <c r="E6" i="10"/>
  <c r="E47" i="10"/>
  <c r="E93" i="10"/>
  <c r="J7" i="10"/>
  <c r="K23" i="5" s="1"/>
  <c r="F17" i="10"/>
  <c r="J19" i="10"/>
  <c r="F23" i="10"/>
  <c r="J29" i="10"/>
  <c r="F37" i="10"/>
  <c r="J47" i="10"/>
  <c r="F51" i="10"/>
  <c r="F55" i="10"/>
  <c r="F59" i="10"/>
  <c r="J62" i="10"/>
  <c r="F65" i="10"/>
  <c r="G26" i="5" s="1"/>
  <c r="F69" i="10"/>
  <c r="F73" i="10"/>
  <c r="F77" i="10"/>
  <c r="F81" i="10"/>
  <c r="F85" i="10"/>
  <c r="F89" i="10"/>
  <c r="F93" i="10"/>
  <c r="F97" i="10"/>
  <c r="J99" i="10"/>
  <c r="K4" i="5" s="1"/>
  <c r="J103" i="10"/>
  <c r="J107" i="10"/>
  <c r="J111" i="10"/>
  <c r="F115" i="10"/>
  <c r="J117" i="10"/>
  <c r="J121" i="10"/>
  <c r="E5" i="10"/>
  <c r="E46" i="10"/>
  <c r="E66" i="10"/>
  <c r="E90" i="10"/>
  <c r="K19" i="10"/>
  <c r="I37" i="10"/>
  <c r="I55" i="10"/>
  <c r="I65" i="10"/>
  <c r="J26" i="5" s="1"/>
  <c r="I77" i="10"/>
  <c r="I93" i="10"/>
  <c r="K103" i="10"/>
  <c r="I115" i="10"/>
  <c r="E106" i="10"/>
  <c r="E52" i="10"/>
  <c r="J112" i="10"/>
  <c r="J89" i="10"/>
  <c r="J73" i="10"/>
  <c r="K55" i="10"/>
  <c r="J48" i="10"/>
  <c r="K25" i="10"/>
  <c r="J8" i="10"/>
  <c r="F3" i="10"/>
  <c r="F15" i="5"/>
  <c r="F6" i="5"/>
  <c r="L3" i="5"/>
  <c r="I3" i="10"/>
  <c r="J3" i="10"/>
  <c r="G3" i="10"/>
  <c r="K3" i="10"/>
  <c r="H3" i="10"/>
  <c r="E3" i="10"/>
  <c r="L24" i="5" l="1"/>
  <c r="K24" i="5"/>
  <c r="H23" i="5"/>
  <c r="H24" i="5"/>
  <c r="G24" i="5"/>
  <c r="G23" i="5"/>
  <c r="J24" i="5"/>
  <c r="J23" i="5"/>
  <c r="I23" i="5"/>
  <c r="I24" i="5"/>
  <c r="F23" i="5"/>
  <c r="F24" i="5"/>
</calcChain>
</file>

<file path=xl/sharedStrings.xml><?xml version="1.0" encoding="utf-8"?>
<sst xmlns="http://schemas.openxmlformats.org/spreadsheetml/2006/main" count="1887" uniqueCount="1061">
  <si>
    <t>ROUTINE</t>
  </si>
  <si>
    <t>INPATIENT</t>
  </si>
  <si>
    <t>GENERAL</t>
  </si>
  <si>
    <t>WAGE</t>
  </si>
  <si>
    <t>HOME</t>
  </si>
  <si>
    <t>RESPITE</t>
  </si>
  <si>
    <t>COUNTY</t>
  </si>
  <si>
    <t>CODE</t>
  </si>
  <si>
    <t>INDEX</t>
  </si>
  <si>
    <t>BOONE</t>
  </si>
  <si>
    <t>CAMPBELL</t>
  </si>
  <si>
    <t>GALLATIN</t>
  </si>
  <si>
    <t>GRANT</t>
  </si>
  <si>
    <t>KENTON</t>
  </si>
  <si>
    <t>PENDLETON</t>
  </si>
  <si>
    <t>CHRISTIAN</t>
  </si>
  <si>
    <t>HENDERSON</t>
  </si>
  <si>
    <t>BOYD</t>
  </si>
  <si>
    <t>GREENUP</t>
  </si>
  <si>
    <t>BOURBON</t>
  </si>
  <si>
    <t>CLARK</t>
  </si>
  <si>
    <t>FAYETTE</t>
  </si>
  <si>
    <t>JESSAMINE</t>
  </si>
  <si>
    <t>SCOTT</t>
  </si>
  <si>
    <t>WOODFORD</t>
  </si>
  <si>
    <t>BULLITT</t>
  </si>
  <si>
    <t>JEFFERSON</t>
  </si>
  <si>
    <t>OLDHAM</t>
  </si>
  <si>
    <t>DAVIESS</t>
  </si>
  <si>
    <t>CARE 651</t>
  </si>
  <si>
    <t>CARE 652</t>
  </si>
  <si>
    <t>CARE 655</t>
  </si>
  <si>
    <t>CARE 656</t>
  </si>
  <si>
    <t>NATIONAL RATE</t>
  </si>
  <si>
    <t>WAGE PORTION</t>
  </si>
  <si>
    <t>NON-WAGE PORTION</t>
  </si>
  <si>
    <t>CO. #</t>
  </si>
  <si>
    <t>Routine Home Care</t>
  </si>
  <si>
    <t>Inpatient Respite Care</t>
  </si>
  <si>
    <t>General Inpatient Care</t>
  </si>
  <si>
    <t>Wage Index</t>
  </si>
  <si>
    <t>+</t>
  </si>
  <si>
    <t>RHC Wage Portion</t>
  </si>
  <si>
    <t>RHC Non-wage Portion</t>
  </si>
  <si>
    <t>=</t>
  </si>
  <si>
    <t>CHC Wage Portion</t>
  </si>
  <si>
    <t>IRC Wage Portion</t>
  </si>
  <si>
    <t>GIC Wage Portion</t>
  </si>
  <si>
    <t>CHC Non-wage Portion</t>
  </si>
  <si>
    <t>IRC Non-wage Portion</t>
  </si>
  <si>
    <t>GIC Non-wage Portion</t>
  </si>
  <si>
    <t>FORMULA</t>
  </si>
  <si>
    <t>CONT.</t>
  </si>
  <si>
    <t>HUNTINGTON-ASHLAND, WV-KY-OH</t>
  </si>
  <si>
    <t>OWENSBORO, KY</t>
  </si>
  <si>
    <t>CBSA</t>
  </si>
  <si>
    <t>BRACKEN</t>
  </si>
  <si>
    <t>TRIGG</t>
  </si>
  <si>
    <t>HARDIN</t>
  </si>
  <si>
    <t>LARUE</t>
  </si>
  <si>
    <t>HENRY</t>
  </si>
  <si>
    <t>MEADE</t>
  </si>
  <si>
    <t>NELSON</t>
  </si>
  <si>
    <t>SHELBY</t>
  </si>
  <si>
    <t>SPENCER</t>
  </si>
  <si>
    <t>MCLEAN</t>
  </si>
  <si>
    <t>EDMONSON</t>
  </si>
  <si>
    <t>WARREN</t>
  </si>
  <si>
    <t>x</t>
  </si>
  <si>
    <t>022</t>
  </si>
  <si>
    <t>076</t>
  </si>
  <si>
    <t>CO#</t>
  </si>
  <si>
    <t>001</t>
  </si>
  <si>
    <t>Adair</t>
  </si>
  <si>
    <t>Rural</t>
  </si>
  <si>
    <t>002</t>
  </si>
  <si>
    <t>Allen</t>
  </si>
  <si>
    <t>003</t>
  </si>
  <si>
    <t>Anderson</t>
  </si>
  <si>
    <t>004</t>
  </si>
  <si>
    <t>Ballard</t>
  </si>
  <si>
    <t>005</t>
  </si>
  <si>
    <t>Barren</t>
  </si>
  <si>
    <t>006</t>
  </si>
  <si>
    <t>Bath</t>
  </si>
  <si>
    <t>007</t>
  </si>
  <si>
    <t>Bell</t>
  </si>
  <si>
    <t>008</t>
  </si>
  <si>
    <t>Boone</t>
  </si>
  <si>
    <t>Urban</t>
  </si>
  <si>
    <t>009</t>
  </si>
  <si>
    <t>Bourbon</t>
  </si>
  <si>
    <t>010</t>
  </si>
  <si>
    <t>Boyd</t>
  </si>
  <si>
    <t>011</t>
  </si>
  <si>
    <t>Boyle</t>
  </si>
  <si>
    <t>012</t>
  </si>
  <si>
    <t>Bracken</t>
  </si>
  <si>
    <t>013</t>
  </si>
  <si>
    <t>Breathitt</t>
  </si>
  <si>
    <t>014</t>
  </si>
  <si>
    <t>Breckinridge</t>
  </si>
  <si>
    <t>015</t>
  </si>
  <si>
    <t>Bullitt</t>
  </si>
  <si>
    <t>016</t>
  </si>
  <si>
    <t>Butler</t>
  </si>
  <si>
    <t>017</t>
  </si>
  <si>
    <t>Caldwell</t>
  </si>
  <si>
    <t>018</t>
  </si>
  <si>
    <t>Calloway</t>
  </si>
  <si>
    <t>019</t>
  </si>
  <si>
    <t>Campbell</t>
  </si>
  <si>
    <t>020</t>
  </si>
  <si>
    <t>Carlisle</t>
  </si>
  <si>
    <t>021</t>
  </si>
  <si>
    <t>Carroll</t>
  </si>
  <si>
    <t>Carter</t>
  </si>
  <si>
    <t>023</t>
  </si>
  <si>
    <t>Casey</t>
  </si>
  <si>
    <t>024</t>
  </si>
  <si>
    <t>Christian</t>
  </si>
  <si>
    <t>025</t>
  </si>
  <si>
    <t>Clark</t>
  </si>
  <si>
    <t>026</t>
  </si>
  <si>
    <t>Clay</t>
  </si>
  <si>
    <t>027</t>
  </si>
  <si>
    <t>Clinton</t>
  </si>
  <si>
    <t>028</t>
  </si>
  <si>
    <t>Crittenden</t>
  </si>
  <si>
    <t>029</t>
  </si>
  <si>
    <t>Cumberland</t>
  </si>
  <si>
    <t>030</t>
  </si>
  <si>
    <t>Daviess</t>
  </si>
  <si>
    <t>031</t>
  </si>
  <si>
    <t>Edmonson</t>
  </si>
  <si>
    <t>032</t>
  </si>
  <si>
    <t>Elliott</t>
  </si>
  <si>
    <t>033</t>
  </si>
  <si>
    <t>Estill</t>
  </si>
  <si>
    <t>034</t>
  </si>
  <si>
    <t>Fayette</t>
  </si>
  <si>
    <t>035</t>
  </si>
  <si>
    <t>Fleming</t>
  </si>
  <si>
    <t>036</t>
  </si>
  <si>
    <t>Floyd</t>
  </si>
  <si>
    <t>037</t>
  </si>
  <si>
    <t>Franklin</t>
  </si>
  <si>
    <t>038</t>
  </si>
  <si>
    <t>Fulton</t>
  </si>
  <si>
    <t>039</t>
  </si>
  <si>
    <t>Gallatin</t>
  </si>
  <si>
    <t>040</t>
  </si>
  <si>
    <t>Garrard</t>
  </si>
  <si>
    <t>041</t>
  </si>
  <si>
    <t>Grant</t>
  </si>
  <si>
    <t>042</t>
  </si>
  <si>
    <t>Graves</t>
  </si>
  <si>
    <t>043</t>
  </si>
  <si>
    <t>Grayson</t>
  </si>
  <si>
    <t>044</t>
  </si>
  <si>
    <t>Green</t>
  </si>
  <si>
    <t>045</t>
  </si>
  <si>
    <t>Greenup</t>
  </si>
  <si>
    <t>046</t>
  </si>
  <si>
    <t>Hancock</t>
  </si>
  <si>
    <t>047</t>
  </si>
  <si>
    <t>Hardin</t>
  </si>
  <si>
    <t>048</t>
  </si>
  <si>
    <t>Harlan</t>
  </si>
  <si>
    <t>049</t>
  </si>
  <si>
    <t>Harrison</t>
  </si>
  <si>
    <t>050</t>
  </si>
  <si>
    <t>Hart</t>
  </si>
  <si>
    <t>051</t>
  </si>
  <si>
    <t>Henderson</t>
  </si>
  <si>
    <t>052</t>
  </si>
  <si>
    <t>Henry</t>
  </si>
  <si>
    <t>053</t>
  </si>
  <si>
    <t>Hickman</t>
  </si>
  <si>
    <t>054</t>
  </si>
  <si>
    <t>Hopkins</t>
  </si>
  <si>
    <t>055</t>
  </si>
  <si>
    <t>Jackson</t>
  </si>
  <si>
    <t>056</t>
  </si>
  <si>
    <t>Jefferson</t>
  </si>
  <si>
    <t>057</t>
  </si>
  <si>
    <t>Jessamine</t>
  </si>
  <si>
    <t>058</t>
  </si>
  <si>
    <t>Johnson</t>
  </si>
  <si>
    <t>059</t>
  </si>
  <si>
    <t>Kenton</t>
  </si>
  <si>
    <t>060</t>
  </si>
  <si>
    <t>Knott</t>
  </si>
  <si>
    <t>061</t>
  </si>
  <si>
    <t>Knox</t>
  </si>
  <si>
    <t>062</t>
  </si>
  <si>
    <t>Larue</t>
  </si>
  <si>
    <t>063</t>
  </si>
  <si>
    <t>Laurel</t>
  </si>
  <si>
    <t>064</t>
  </si>
  <si>
    <t>Lawrence</t>
  </si>
  <si>
    <t>065</t>
  </si>
  <si>
    <t>Lee</t>
  </si>
  <si>
    <t>066</t>
  </si>
  <si>
    <t>Leslie</t>
  </si>
  <si>
    <t>067</t>
  </si>
  <si>
    <t>Letcher</t>
  </si>
  <si>
    <t>068</t>
  </si>
  <si>
    <t>Lewis</t>
  </si>
  <si>
    <t>069</t>
  </si>
  <si>
    <t>Lincoln</t>
  </si>
  <si>
    <t>070</t>
  </si>
  <si>
    <t>Livingston</t>
  </si>
  <si>
    <t>071</t>
  </si>
  <si>
    <t>Logan</t>
  </si>
  <si>
    <t>072</t>
  </si>
  <si>
    <t>Lyon</t>
  </si>
  <si>
    <t>073</t>
  </si>
  <si>
    <t>McCracken</t>
  </si>
  <si>
    <t>074</t>
  </si>
  <si>
    <t>McCreary</t>
  </si>
  <si>
    <t>075</t>
  </si>
  <si>
    <t>McLean</t>
  </si>
  <si>
    <t>Madison</t>
  </si>
  <si>
    <t>077</t>
  </si>
  <si>
    <t>Magoffin</t>
  </si>
  <si>
    <t>078</t>
  </si>
  <si>
    <t>Marion</t>
  </si>
  <si>
    <t>079</t>
  </si>
  <si>
    <t>Marshall</t>
  </si>
  <si>
    <t>080</t>
  </si>
  <si>
    <t>Martin</t>
  </si>
  <si>
    <t>081</t>
  </si>
  <si>
    <t>Mason</t>
  </si>
  <si>
    <t>082</t>
  </si>
  <si>
    <t>Meade</t>
  </si>
  <si>
    <t>083</t>
  </si>
  <si>
    <t>Menifee</t>
  </si>
  <si>
    <t>084</t>
  </si>
  <si>
    <t>Mercer</t>
  </si>
  <si>
    <t>085</t>
  </si>
  <si>
    <t>Metcalfe</t>
  </si>
  <si>
    <t>086</t>
  </si>
  <si>
    <t>Monroe</t>
  </si>
  <si>
    <t>087</t>
  </si>
  <si>
    <t>Montgomery</t>
  </si>
  <si>
    <t>088</t>
  </si>
  <si>
    <t>Morgan</t>
  </si>
  <si>
    <t>089</t>
  </si>
  <si>
    <t>Muhlenberg</t>
  </si>
  <si>
    <t>090</t>
  </si>
  <si>
    <t>Nelson</t>
  </si>
  <si>
    <t>091</t>
  </si>
  <si>
    <t>Nicholas</t>
  </si>
  <si>
    <t>092</t>
  </si>
  <si>
    <t>Ohio</t>
  </si>
  <si>
    <t>093</t>
  </si>
  <si>
    <t>Oldham</t>
  </si>
  <si>
    <t>094</t>
  </si>
  <si>
    <t>Owen</t>
  </si>
  <si>
    <t>095</t>
  </si>
  <si>
    <t>Owsley</t>
  </si>
  <si>
    <t>096</t>
  </si>
  <si>
    <t>Pendleton</t>
  </si>
  <si>
    <t>097</t>
  </si>
  <si>
    <t>Perry</t>
  </si>
  <si>
    <t>098</t>
  </si>
  <si>
    <t>Pike</t>
  </si>
  <si>
    <t>099</t>
  </si>
  <si>
    <t>Powell</t>
  </si>
  <si>
    <t>100</t>
  </si>
  <si>
    <t>Pulaski</t>
  </si>
  <si>
    <t>101</t>
  </si>
  <si>
    <t>Robertson</t>
  </si>
  <si>
    <t>102</t>
  </si>
  <si>
    <t>Rockcastle</t>
  </si>
  <si>
    <t>103</t>
  </si>
  <si>
    <t>Rowan</t>
  </si>
  <si>
    <t>104</t>
  </si>
  <si>
    <t>Russell</t>
  </si>
  <si>
    <t>105</t>
  </si>
  <si>
    <t>Scott</t>
  </si>
  <si>
    <t>106</t>
  </si>
  <si>
    <t>Shelby</t>
  </si>
  <si>
    <t>107</t>
  </si>
  <si>
    <t>Simpson</t>
  </si>
  <si>
    <t>108</t>
  </si>
  <si>
    <t>Spencer</t>
  </si>
  <si>
    <t>109</t>
  </si>
  <si>
    <t>Taylor</t>
  </si>
  <si>
    <t>110</t>
  </si>
  <si>
    <t>Todd</t>
  </si>
  <si>
    <t>111</t>
  </si>
  <si>
    <t>Trigg</t>
  </si>
  <si>
    <t>112</t>
  </si>
  <si>
    <t>Trimble</t>
  </si>
  <si>
    <t>113</t>
  </si>
  <si>
    <t>Union</t>
  </si>
  <si>
    <t>114</t>
  </si>
  <si>
    <t>Warren</t>
  </si>
  <si>
    <t>115</t>
  </si>
  <si>
    <t>Washington</t>
  </si>
  <si>
    <t>116</t>
  </si>
  <si>
    <t>Wayne</t>
  </si>
  <si>
    <t>117</t>
  </si>
  <si>
    <t>Webster</t>
  </si>
  <si>
    <t>118</t>
  </si>
  <si>
    <t>Whitley</t>
  </si>
  <si>
    <t>119</t>
  </si>
  <si>
    <t>Wolfe</t>
  </si>
  <si>
    <t>120</t>
  </si>
  <si>
    <t>Woodford</t>
  </si>
  <si>
    <t>FACILITY NAME</t>
  </si>
  <si>
    <t>PROVIDER #</t>
  </si>
  <si>
    <t>CBSA CODE</t>
  </si>
  <si>
    <t>WAGE      INDEX</t>
  </si>
  <si>
    <t>INPATIENT RESPITE CARE               655</t>
  </si>
  <si>
    <t>GENERAL INPATIENT CARE        656</t>
  </si>
  <si>
    <t>Community Hospice</t>
  </si>
  <si>
    <t>Hospice East</t>
  </si>
  <si>
    <t>Hospice of Lake Cumberland</t>
  </si>
  <si>
    <t>Hospice of Ohio County</t>
  </si>
  <si>
    <t>CLARKSVILLE, TN-KY</t>
  </si>
  <si>
    <t>BOWLING GREEN, KY</t>
  </si>
  <si>
    <t>LEXINGTON-FAYETTE, KY</t>
  </si>
  <si>
    <t>* Continuous Home Care Services are Billed Hourly</t>
  </si>
  <si>
    <t xml:space="preserve"> </t>
  </si>
  <si>
    <t>CDE_COUNTY</t>
  </si>
  <si>
    <t>DSC_COUNTY</t>
  </si>
  <si>
    <t>REGION</t>
  </si>
  <si>
    <t xml:space="preserve">Adair       </t>
  </si>
  <si>
    <t xml:space="preserve">Allen       </t>
  </si>
  <si>
    <t xml:space="preserve">Anderson    </t>
  </si>
  <si>
    <t xml:space="preserve">Ballard     </t>
  </si>
  <si>
    <t xml:space="preserve">Barren      </t>
  </si>
  <si>
    <t xml:space="preserve">Bath        </t>
  </si>
  <si>
    <t xml:space="preserve">Bell        </t>
  </si>
  <si>
    <t xml:space="preserve">Boone       </t>
  </si>
  <si>
    <t xml:space="preserve">Bourbon     </t>
  </si>
  <si>
    <t xml:space="preserve">Boyd        </t>
  </si>
  <si>
    <t xml:space="preserve">Boyle       </t>
  </si>
  <si>
    <t xml:space="preserve">Bracken     </t>
  </si>
  <si>
    <t xml:space="preserve">Breathitt   </t>
  </si>
  <si>
    <t xml:space="preserve">Bullitt     </t>
  </si>
  <si>
    <t xml:space="preserve">Butler      </t>
  </si>
  <si>
    <t xml:space="preserve">Caldwell    </t>
  </si>
  <si>
    <t xml:space="preserve">Calloway    </t>
  </si>
  <si>
    <t xml:space="preserve">Campbell    </t>
  </si>
  <si>
    <t xml:space="preserve">Carlisle    </t>
  </si>
  <si>
    <t xml:space="preserve">Carroll     </t>
  </si>
  <si>
    <t xml:space="preserve">Carter      </t>
  </si>
  <si>
    <t xml:space="preserve">Casey       </t>
  </si>
  <si>
    <t xml:space="preserve">Christian   </t>
  </si>
  <si>
    <t xml:space="preserve">Clark       </t>
  </si>
  <si>
    <t xml:space="preserve">Clay        </t>
  </si>
  <si>
    <t xml:space="preserve">Clinton     </t>
  </si>
  <si>
    <t xml:space="preserve">Crittenden  </t>
  </si>
  <si>
    <t xml:space="preserve">Cumberland  </t>
  </si>
  <si>
    <t xml:space="preserve">Daviess     </t>
  </si>
  <si>
    <t xml:space="preserve">Edmonson    </t>
  </si>
  <si>
    <t xml:space="preserve">Elliott     </t>
  </si>
  <si>
    <t xml:space="preserve">Estill      </t>
  </si>
  <si>
    <t xml:space="preserve">Fayette     </t>
  </si>
  <si>
    <t xml:space="preserve">Fleming     </t>
  </si>
  <si>
    <t xml:space="preserve">Floyd       </t>
  </si>
  <si>
    <t xml:space="preserve">Franklin    </t>
  </si>
  <si>
    <t xml:space="preserve">Fulton      </t>
  </si>
  <si>
    <t xml:space="preserve">Gallatin    </t>
  </si>
  <si>
    <t xml:space="preserve">Garrard     </t>
  </si>
  <si>
    <t xml:space="preserve">Grant       </t>
  </si>
  <si>
    <t xml:space="preserve">Graves      </t>
  </si>
  <si>
    <t xml:space="preserve">Grayson     </t>
  </si>
  <si>
    <t xml:space="preserve">Green       </t>
  </si>
  <si>
    <t xml:space="preserve">Greenup     </t>
  </si>
  <si>
    <t xml:space="preserve">Hancock     </t>
  </si>
  <si>
    <t xml:space="preserve">Hardin      </t>
  </si>
  <si>
    <t xml:space="preserve">Harlan      </t>
  </si>
  <si>
    <t xml:space="preserve">Harrison    </t>
  </si>
  <si>
    <t xml:space="preserve">Hart        </t>
  </si>
  <si>
    <t xml:space="preserve">Henderson   </t>
  </si>
  <si>
    <t xml:space="preserve">Henry       </t>
  </si>
  <si>
    <t xml:space="preserve">Hickman     </t>
  </si>
  <si>
    <t xml:space="preserve">Hopkins     </t>
  </si>
  <si>
    <t xml:space="preserve">Jackson     </t>
  </si>
  <si>
    <t xml:space="preserve">Jefferson   </t>
  </si>
  <si>
    <t xml:space="preserve">Jessamine   </t>
  </si>
  <si>
    <t xml:space="preserve">Johnson     </t>
  </si>
  <si>
    <t xml:space="preserve">Kenton      </t>
  </si>
  <si>
    <t xml:space="preserve">Knott       </t>
  </si>
  <si>
    <t xml:space="preserve">Knox        </t>
  </si>
  <si>
    <t xml:space="preserve">Larue       </t>
  </si>
  <si>
    <t xml:space="preserve">Laurel      </t>
  </si>
  <si>
    <t xml:space="preserve">Lawrence    </t>
  </si>
  <si>
    <t xml:space="preserve">Lee         </t>
  </si>
  <si>
    <t xml:space="preserve">Leslie      </t>
  </si>
  <si>
    <t xml:space="preserve">Letcher     </t>
  </si>
  <si>
    <t xml:space="preserve">Lewis       </t>
  </si>
  <si>
    <t xml:space="preserve">Lincoln     </t>
  </si>
  <si>
    <t xml:space="preserve">Livingston  </t>
  </si>
  <si>
    <t xml:space="preserve">Logan       </t>
  </si>
  <si>
    <t xml:space="preserve">Lyon        </t>
  </si>
  <si>
    <t xml:space="preserve">McCracken   </t>
  </si>
  <si>
    <t xml:space="preserve">McCreary    </t>
  </si>
  <si>
    <t xml:space="preserve">McLean      </t>
  </si>
  <si>
    <t xml:space="preserve">Madison     </t>
  </si>
  <si>
    <t xml:space="preserve">Magoffin    </t>
  </si>
  <si>
    <t xml:space="preserve">Marion      </t>
  </si>
  <si>
    <t xml:space="preserve">Marshall    </t>
  </si>
  <si>
    <t xml:space="preserve">Martin      </t>
  </si>
  <si>
    <t xml:space="preserve">Mason       </t>
  </si>
  <si>
    <t xml:space="preserve">Meade       </t>
  </si>
  <si>
    <t xml:space="preserve">Menifee     </t>
  </si>
  <si>
    <t xml:space="preserve">Mercer      </t>
  </si>
  <si>
    <t xml:space="preserve">Metcalfe    </t>
  </si>
  <si>
    <t xml:space="preserve">Monroe      </t>
  </si>
  <si>
    <t xml:space="preserve">Montgomery  </t>
  </si>
  <si>
    <t xml:space="preserve">Morgan      </t>
  </si>
  <si>
    <t xml:space="preserve">Muhlenberg  </t>
  </si>
  <si>
    <t xml:space="preserve">Nelson      </t>
  </si>
  <si>
    <t xml:space="preserve">Nicholas    </t>
  </si>
  <si>
    <t xml:space="preserve">Ohio        </t>
  </si>
  <si>
    <t xml:space="preserve">Oldham      </t>
  </si>
  <si>
    <t xml:space="preserve">Owen        </t>
  </si>
  <si>
    <t xml:space="preserve">Owsley      </t>
  </si>
  <si>
    <t xml:space="preserve">Pendleton   </t>
  </si>
  <si>
    <t xml:space="preserve">Perry       </t>
  </si>
  <si>
    <t xml:space="preserve">Pike        </t>
  </si>
  <si>
    <t xml:space="preserve">Powell      </t>
  </si>
  <si>
    <t xml:space="preserve">Pulaski     </t>
  </si>
  <si>
    <t xml:space="preserve">Robertson   </t>
  </si>
  <si>
    <t xml:space="preserve">Rockcastle  </t>
  </si>
  <si>
    <t xml:space="preserve">Rowan       </t>
  </si>
  <si>
    <t xml:space="preserve">Russell     </t>
  </si>
  <si>
    <t xml:space="preserve">Scott       </t>
  </si>
  <si>
    <t xml:space="preserve">Shelby      </t>
  </si>
  <si>
    <t xml:space="preserve">Simpson     </t>
  </si>
  <si>
    <t xml:space="preserve">Spencer     </t>
  </si>
  <si>
    <t xml:space="preserve">Taylor      </t>
  </si>
  <si>
    <t xml:space="preserve">Todd        </t>
  </si>
  <si>
    <t xml:space="preserve">Trigg       </t>
  </si>
  <si>
    <t xml:space="preserve">Trimble     </t>
  </si>
  <si>
    <t xml:space="preserve">Union       </t>
  </si>
  <si>
    <t xml:space="preserve">Warren      </t>
  </si>
  <si>
    <t xml:space="preserve">Washington  </t>
  </si>
  <si>
    <t xml:space="preserve">Wayne       </t>
  </si>
  <si>
    <t xml:space="preserve">Webster     </t>
  </si>
  <si>
    <t xml:space="preserve">Whitley     </t>
  </si>
  <si>
    <t xml:space="preserve">Wolfe       </t>
  </si>
  <si>
    <t xml:space="preserve">Woodford    </t>
  </si>
  <si>
    <t>121</t>
  </si>
  <si>
    <t>Guardianship</t>
  </si>
  <si>
    <t>200</t>
  </si>
  <si>
    <t>Out of State</t>
  </si>
  <si>
    <t>Medicare Hospice FY2014 Final Wage Index</t>
  </si>
  <si>
    <t>Urban CBSAs</t>
  </si>
  <si>
    <r>
      <t>Urban</t>
    </r>
    <r>
      <rPr>
        <b/>
        <vertAlign val="superscript"/>
        <sz val="12"/>
        <color indexed="8"/>
        <rFont val="Calibri"/>
        <family val="2"/>
      </rPr>
      <t>1</t>
    </r>
  </si>
  <si>
    <r>
      <t>Wage Index</t>
    </r>
    <r>
      <rPr>
        <b/>
        <vertAlign val="superscript"/>
        <sz val="12"/>
        <color indexed="8"/>
        <rFont val="Calibri"/>
        <family val="2"/>
      </rPr>
      <t>2</t>
    </r>
  </si>
  <si>
    <t>West Palm Beach-Boca Raton-Boynton Beac</t>
  </si>
  <si>
    <r>
      <t>1</t>
    </r>
    <r>
      <rPr>
        <sz val="12"/>
        <color indexed="8"/>
        <rFont val="Calibri"/>
        <family val="2"/>
      </rPr>
      <t>This column lists each CBSA area name.</t>
    </r>
  </si>
  <si>
    <r>
      <t>2</t>
    </r>
    <r>
      <rPr>
        <sz val="12"/>
        <color indexed="8"/>
        <rFont val="Calibri"/>
        <family val="2"/>
      </rPr>
      <t xml:space="preserve">Wage index values are based on FY 2009 hospital cost report data before reclassification. </t>
    </r>
  </si>
  <si>
    <t xml:space="preserve"> These data form the basis for the pre-floor, pre-reclassified hospital wage index. </t>
  </si>
  <si>
    <t xml:space="preserve"> The budget neutrality adjustment factor (BNAF) or the hospice floor is then applied to </t>
  </si>
  <si>
    <t xml:space="preserve"> the pre-floor, pre-reclassified hospital wage index to derive the hospice wage index.  </t>
  </si>
  <si>
    <t xml:space="preserve"> Wage index values greater than or equal to 0.8 are subject to a BNAF.  The hospice </t>
  </si>
  <si>
    <t xml:space="preserve"> floor calculation is as follows: wage index values below 0.8 are adjusted to be the greater </t>
  </si>
  <si>
    <t xml:space="preserve"> of a) the pre-floor, pre-reclassified hospital wage index value adjusted by</t>
  </si>
  <si>
    <t>the  70 percent reduced BNAF OR b) the minimum of the pre-floor, pre-reclassified</t>
  </si>
  <si>
    <t xml:space="preserve"> hospital wage index value x 1.15, or 0.8000.  For the FY 2014 hospice wage index, the</t>
  </si>
  <si>
    <t xml:space="preserve"> the BNAF was reduced by a total of 70 percent.</t>
  </si>
  <si>
    <r>
      <t>3</t>
    </r>
    <r>
      <rPr>
        <sz val="12"/>
        <color indexed="8"/>
        <rFont val="Calibri"/>
        <family val="2"/>
      </rPr>
      <t>Because there are no hospitals in this CBSA, the wage index value is calculated</t>
    </r>
  </si>
  <si>
    <t xml:space="preserve"> by taking the average of all other urban CBSAs in Georgia.</t>
  </si>
  <si>
    <t>Rural CBSAs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</si>
  <si>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</si>
  <si>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</si>
  <si>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</si>
  <si>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</si>
  <si>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</si>
  <si>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</si>
  <si>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</si>
  <si>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</si>
  <si>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r>
      <t>DISTRICT OF COLUMBIA</t>
    </r>
    <r>
      <rPr>
        <vertAlign val="superscript"/>
        <sz val="12"/>
        <color indexed="8"/>
        <rFont val="Calibri"/>
        <family val="2"/>
      </rPr>
      <t>1</t>
    </r>
  </si>
  <si>
    <t>------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</si>
  <si>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</si>
  <si>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</si>
  <si>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</si>
  <si>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</si>
  <si>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</si>
  <si>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</si>
  <si>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</si>
  <si>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</si>
  <si>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</si>
  <si>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</si>
  <si>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</si>
  <si>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</si>
  <si>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</si>
  <si>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</si>
  <si>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</si>
  <si>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</si>
  <si>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</si>
  <si>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</si>
  <si>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</si>
  <si>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</si>
  <si>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</si>
  <si>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r>
      <t>NEW JERSEY</t>
    </r>
    <r>
      <rPr>
        <vertAlign val="superscript"/>
        <sz val="12"/>
        <color indexed="8"/>
        <rFont val="Calibri"/>
        <family val="2"/>
      </rPr>
      <t>1</t>
    </r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</si>
  <si>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</si>
  <si>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</si>
  <si>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</si>
  <si>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</si>
  <si>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</si>
  <si>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</si>
  <si>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</si>
  <si>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</si>
  <si>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r>
      <t>PUERTO RICO</t>
    </r>
    <r>
      <rPr>
        <vertAlign val="superscript"/>
        <sz val="12"/>
        <color indexed="8"/>
        <rFont val="Calibri"/>
        <family val="2"/>
      </rPr>
      <t>2</t>
    </r>
  </si>
  <si>
    <r>
      <t>RHODE ISLAND</t>
    </r>
    <r>
      <rPr>
        <vertAlign val="superscript"/>
        <sz val="12"/>
        <color indexed="8"/>
        <rFont val="Calibri"/>
        <family val="2"/>
      </rPr>
      <t>1</t>
    </r>
  </si>
  <si>
    <t>SOUTH CAROLINA</t>
  </si>
  <si>
    <t>SOUTH DAKOTA</t>
  </si>
  <si>
    <t>TENNESSEE</t>
  </si>
  <si>
    <t>TEXAS</t>
  </si>
  <si>
    <t>UTAH</t>
  </si>
  <si>
    <t>VERMONT</t>
  </si>
  <si>
    <t>VIRGIN ISLANDS</t>
  </si>
  <si>
    <t>VIRGINIA</t>
  </si>
  <si>
    <t>WASHINGTON</t>
  </si>
  <si>
    <t>WEST VIRGINIA</t>
  </si>
  <si>
    <t>WISCONSIN</t>
  </si>
  <si>
    <t>WYOMING</t>
  </si>
  <si>
    <t>GUAM</t>
  </si>
  <si>
    <r>
      <t>1</t>
    </r>
    <r>
      <rPr>
        <sz val="12"/>
        <color indexed="8"/>
        <rFont val="Calibri"/>
        <family val="2"/>
      </rPr>
      <t>There are no rural areas in this State or District.</t>
    </r>
  </si>
  <si>
    <r>
      <t>2</t>
    </r>
    <r>
      <rPr>
        <sz val="12"/>
        <color indexed="8"/>
        <rFont val="Calibri"/>
        <family val="2"/>
      </rPr>
      <t>Wage index values are obtained using the methodology described in the</t>
    </r>
  </si>
  <si>
    <t xml:space="preserve"> FY 2014 Final Rule </t>
  </si>
  <si>
    <t>Abilene</t>
  </si>
  <si>
    <t xml:space="preserve"> TX</t>
  </si>
  <si>
    <t>Aguadilla-Isabela-San Sebastián</t>
  </si>
  <si>
    <t xml:space="preserve"> PR</t>
  </si>
  <si>
    <t>Akron</t>
  </si>
  <si>
    <t xml:space="preserve"> OH</t>
  </si>
  <si>
    <t>Albany</t>
  </si>
  <si>
    <t xml:space="preserve"> GA</t>
  </si>
  <si>
    <t>Albany-Schenectady-Troy</t>
  </si>
  <si>
    <t xml:space="preserve"> NY</t>
  </si>
  <si>
    <t>Albuquerque</t>
  </si>
  <si>
    <t xml:space="preserve"> NM</t>
  </si>
  <si>
    <t>Alexandria</t>
  </si>
  <si>
    <t xml:space="preserve"> LA</t>
  </si>
  <si>
    <t>Allentown-Bethlehem-Easton</t>
  </si>
  <si>
    <t xml:space="preserve"> PA-NJ</t>
  </si>
  <si>
    <t>Altoona</t>
  </si>
  <si>
    <t xml:space="preserve"> PA</t>
  </si>
  <si>
    <t>Amarillo</t>
  </si>
  <si>
    <t>Ames</t>
  </si>
  <si>
    <t xml:space="preserve"> IA</t>
  </si>
  <si>
    <t>Anchorage</t>
  </si>
  <si>
    <t xml:space="preserve"> AK</t>
  </si>
  <si>
    <t xml:space="preserve"> IN</t>
  </si>
  <si>
    <t xml:space="preserve"> SC</t>
  </si>
  <si>
    <t>Ann Arbor</t>
  </si>
  <si>
    <t xml:space="preserve"> MI</t>
  </si>
  <si>
    <t>Anniston-Oxford</t>
  </si>
  <si>
    <t xml:space="preserve"> AL</t>
  </si>
  <si>
    <t>Appleton</t>
  </si>
  <si>
    <t xml:space="preserve"> WI</t>
  </si>
  <si>
    <t>Asheville</t>
  </si>
  <si>
    <t xml:space="preserve"> NC</t>
  </si>
  <si>
    <t>Athens-Clarke County</t>
  </si>
  <si>
    <t>Atlanta-Sandy Springs-Marietta</t>
  </si>
  <si>
    <t>Atlantic City-Hammonton</t>
  </si>
  <si>
    <t xml:space="preserve"> NJ</t>
  </si>
  <si>
    <t>Auburn-Opelika</t>
  </si>
  <si>
    <t>Augusta-Richmond County</t>
  </si>
  <si>
    <t xml:space="preserve"> GA-SC</t>
  </si>
  <si>
    <t>Austin-Round Rock-San Marcos</t>
  </si>
  <si>
    <t>Bakersfield-Delano</t>
  </si>
  <si>
    <t xml:space="preserve"> CA</t>
  </si>
  <si>
    <t>Baltimore-Towson</t>
  </si>
  <si>
    <t xml:space="preserve"> MD</t>
  </si>
  <si>
    <t>Bangor</t>
  </si>
  <si>
    <t xml:space="preserve"> ME</t>
  </si>
  <si>
    <t>Barnstable Town</t>
  </si>
  <si>
    <t xml:space="preserve"> MA</t>
  </si>
  <si>
    <t>Baton Rouge</t>
  </si>
  <si>
    <t>Battle Creek</t>
  </si>
  <si>
    <t>Bay City</t>
  </si>
  <si>
    <t>Beaumont-Port Arthur</t>
  </si>
  <si>
    <t>Bellingham</t>
  </si>
  <si>
    <t xml:space="preserve"> WA</t>
  </si>
  <si>
    <t>Bend</t>
  </si>
  <si>
    <t xml:space="preserve"> OR</t>
  </si>
  <si>
    <t>Bethesda-Rockville-Frederick</t>
  </si>
  <si>
    <t>Billings</t>
  </si>
  <si>
    <t xml:space="preserve"> MT</t>
  </si>
  <si>
    <t>Binghamton</t>
  </si>
  <si>
    <t>Birmingham-Hoover</t>
  </si>
  <si>
    <t>Bismarck</t>
  </si>
  <si>
    <t xml:space="preserve"> ND</t>
  </si>
  <si>
    <t>Blacksburg-Christiansburg-Radford</t>
  </si>
  <si>
    <t xml:space="preserve"> VA</t>
  </si>
  <si>
    <t>Bloomington</t>
  </si>
  <si>
    <t>Bloomington-Normal</t>
  </si>
  <si>
    <t xml:space="preserve"> IL</t>
  </si>
  <si>
    <t>Boise City-Nampa</t>
  </si>
  <si>
    <t xml:space="preserve"> ID</t>
  </si>
  <si>
    <t>Boston-Quincy</t>
  </si>
  <si>
    <t>Boulder</t>
  </si>
  <si>
    <t xml:space="preserve"> CO</t>
  </si>
  <si>
    <t>Bowling Green</t>
  </si>
  <si>
    <t xml:space="preserve"> KY</t>
  </si>
  <si>
    <t>Bremerton-Silverdale</t>
  </si>
  <si>
    <t>Bridgeport-Stamford-Norwalk</t>
  </si>
  <si>
    <t xml:space="preserve"> CT</t>
  </si>
  <si>
    <t>Brownsville-Harlingen</t>
  </si>
  <si>
    <t>Brunswick</t>
  </si>
  <si>
    <t>Buffalo-Niagara Falls</t>
  </si>
  <si>
    <t>Burlington</t>
  </si>
  <si>
    <t>Burlington-South Burlington</t>
  </si>
  <si>
    <t xml:space="preserve"> VT</t>
  </si>
  <si>
    <t>Cambridge-Newton-Framingham</t>
  </si>
  <si>
    <t>Camden</t>
  </si>
  <si>
    <t>Canton-Massillon</t>
  </si>
  <si>
    <t>Cape Coral-Fort Myers</t>
  </si>
  <si>
    <t xml:space="preserve"> FL</t>
  </si>
  <si>
    <t>Cape Girardeau-Jackson</t>
  </si>
  <si>
    <t xml:space="preserve"> MO-IL</t>
  </si>
  <si>
    <t>Carson City</t>
  </si>
  <si>
    <t xml:space="preserve"> NV</t>
  </si>
  <si>
    <t>Casper</t>
  </si>
  <si>
    <t xml:space="preserve"> WY</t>
  </si>
  <si>
    <t>Cedar Rapids</t>
  </si>
  <si>
    <t>Champaign-Urbana</t>
  </si>
  <si>
    <t>Charleston</t>
  </si>
  <si>
    <t xml:space="preserve"> WV</t>
  </si>
  <si>
    <t>Charleston-North Charleston-Summerville</t>
  </si>
  <si>
    <t>Charlotte-Gastonia-Rock Hill</t>
  </si>
  <si>
    <t xml:space="preserve"> NC-SC</t>
  </si>
  <si>
    <t>Charlottesville</t>
  </si>
  <si>
    <t>Chattanooga</t>
  </si>
  <si>
    <t xml:space="preserve"> TN-GA</t>
  </si>
  <si>
    <t>Cheyenne</t>
  </si>
  <si>
    <t>Chicago-Joliet-Naperville</t>
  </si>
  <si>
    <t>Chico</t>
  </si>
  <si>
    <t>Cincinnati-Middletown</t>
  </si>
  <si>
    <t xml:space="preserve"> OH-KY-IN</t>
  </si>
  <si>
    <t>Clarksville</t>
  </si>
  <si>
    <t xml:space="preserve"> TN-KY</t>
  </si>
  <si>
    <t>Cleveland</t>
  </si>
  <si>
    <t xml:space="preserve"> TN</t>
  </si>
  <si>
    <t>Cleveland-Elyria-Mentor</t>
  </si>
  <si>
    <t>Coeur d'Alene</t>
  </si>
  <si>
    <t>College Station-Bryan</t>
  </si>
  <si>
    <t>Colorado Springs</t>
  </si>
  <si>
    <t>Columbia</t>
  </si>
  <si>
    <t xml:space="preserve"> MO</t>
  </si>
  <si>
    <t>Columbus</t>
  </si>
  <si>
    <t xml:space="preserve"> GA-AL</t>
  </si>
  <si>
    <t>Corpus Christi</t>
  </si>
  <si>
    <t>Corvallis</t>
  </si>
  <si>
    <t>Crestview-Fort Walton Beach-Destin</t>
  </si>
  <si>
    <t xml:space="preserve"> MD-WV</t>
  </si>
  <si>
    <t>Dallas-Plano-Irving</t>
  </si>
  <si>
    <t>Dalton</t>
  </si>
  <si>
    <t>Danville</t>
  </si>
  <si>
    <t>Davenport-Moline-Rock Island</t>
  </si>
  <si>
    <t xml:space="preserve"> IA-IL</t>
  </si>
  <si>
    <t>Dayton</t>
  </si>
  <si>
    <t>Decatur</t>
  </si>
  <si>
    <t>Deltona-Daytona Beach-Ormond Beach</t>
  </si>
  <si>
    <t>Denver-Aurora-Broomfield</t>
  </si>
  <si>
    <t>Des Moines-West Des Moines</t>
  </si>
  <si>
    <t>Detroit-Livonia-Dearborn</t>
  </si>
  <si>
    <t>Dothan</t>
  </si>
  <si>
    <t>Dover</t>
  </si>
  <si>
    <t xml:space="preserve"> DE</t>
  </si>
  <si>
    <t>Dubuque</t>
  </si>
  <si>
    <t>Duluth</t>
  </si>
  <si>
    <t xml:space="preserve"> MN-WI</t>
  </si>
  <si>
    <t>Durham-Chapel Hill</t>
  </si>
  <si>
    <t>Eau Claire</t>
  </si>
  <si>
    <t>Edison-New Brunswick</t>
  </si>
  <si>
    <t>El Centro</t>
  </si>
  <si>
    <t>Elizabethtown</t>
  </si>
  <si>
    <t>Elkhart-Goshen</t>
  </si>
  <si>
    <t>Elmira</t>
  </si>
  <si>
    <t>El Paso</t>
  </si>
  <si>
    <t>Erie</t>
  </si>
  <si>
    <t>Eugene-Springfield</t>
  </si>
  <si>
    <t>Evansville</t>
  </si>
  <si>
    <t xml:space="preserve"> IN-KY</t>
  </si>
  <si>
    <t>Fairbanks</t>
  </si>
  <si>
    <t>Fajardo</t>
  </si>
  <si>
    <t>Fargo</t>
  </si>
  <si>
    <t xml:space="preserve"> ND-MN</t>
  </si>
  <si>
    <t>Farmington</t>
  </si>
  <si>
    <t>Fayetteville</t>
  </si>
  <si>
    <t>Fayetteville-Springdale-Rogers</t>
  </si>
  <si>
    <t xml:space="preserve"> AR-MO</t>
  </si>
  <si>
    <t>Flagstaff</t>
  </si>
  <si>
    <t xml:space="preserve"> AZ</t>
  </si>
  <si>
    <t>Flint</t>
  </si>
  <si>
    <t>Florence</t>
  </si>
  <si>
    <t>Florence-Muscle Shoals</t>
  </si>
  <si>
    <t>Fond du Lac</t>
  </si>
  <si>
    <t>Fort Collins-Loveland</t>
  </si>
  <si>
    <t>Fort Lauderdale-Pompano Beach-Deerfield Beach</t>
  </si>
  <si>
    <t>Fort Smith</t>
  </si>
  <si>
    <t xml:space="preserve"> AR-OK</t>
  </si>
  <si>
    <t>Fort Wayne</t>
  </si>
  <si>
    <t>Fort Worth-Arlington</t>
  </si>
  <si>
    <t>Fresno</t>
  </si>
  <si>
    <t>Gadsden</t>
  </si>
  <si>
    <t>Gainesville</t>
  </si>
  <si>
    <t>Gary</t>
  </si>
  <si>
    <t>Glens Falls</t>
  </si>
  <si>
    <t>Goldsboro</t>
  </si>
  <si>
    <t>Grand Forks</t>
  </si>
  <si>
    <t>Grand Junction</t>
  </si>
  <si>
    <t>Grand Rapids-Wyoming</t>
  </si>
  <si>
    <t>Great Falls</t>
  </si>
  <si>
    <t>Greeley</t>
  </si>
  <si>
    <t>Green Bay</t>
  </si>
  <si>
    <t>Greensboro-High Point</t>
  </si>
  <si>
    <t>Greenville</t>
  </si>
  <si>
    <t>Greenville-Mauldin-Easley</t>
  </si>
  <si>
    <t>Guayama</t>
  </si>
  <si>
    <t>Gulfport-Biloxi</t>
  </si>
  <si>
    <t xml:space="preserve"> MS</t>
  </si>
  <si>
    <t>Hagerstown-Martinsburg</t>
  </si>
  <si>
    <t>Hanford-Corcoran</t>
  </si>
  <si>
    <t>Harrisburg-Carlisle</t>
  </si>
  <si>
    <t>Harrisonburg</t>
  </si>
  <si>
    <t>Hartford-West Hartford-East Hartford</t>
  </si>
  <si>
    <t>Hattiesburg</t>
  </si>
  <si>
    <t>Hickory-Lenoir-Morganton</t>
  </si>
  <si>
    <t>Hinesville-Fort Stewart</t>
  </si>
  <si>
    <t xml:space="preserve"> GA3</t>
  </si>
  <si>
    <t>Holland-Grand Haven</t>
  </si>
  <si>
    <t>Honolulu</t>
  </si>
  <si>
    <t xml:space="preserve"> HI</t>
  </si>
  <si>
    <t>Hot Springs</t>
  </si>
  <si>
    <t xml:space="preserve"> AR</t>
  </si>
  <si>
    <t>Houma-Bayou Cane-Thibodaux</t>
  </si>
  <si>
    <t>Houston-Sugar Land-Baytown</t>
  </si>
  <si>
    <t>Huntington-Ashland</t>
  </si>
  <si>
    <t xml:space="preserve"> WV-KY-OH</t>
  </si>
  <si>
    <t>Huntsville</t>
  </si>
  <si>
    <t>Idaho Falls</t>
  </si>
  <si>
    <t>Indianapolis-Carmel</t>
  </si>
  <si>
    <t>Iowa City</t>
  </si>
  <si>
    <t>Ithaca</t>
  </si>
  <si>
    <t>Jacksonville</t>
  </si>
  <si>
    <t>Janesville</t>
  </si>
  <si>
    <t>Jefferson City</t>
  </si>
  <si>
    <t>Johnson City</t>
  </si>
  <si>
    <t>Johnstown</t>
  </si>
  <si>
    <t>Jonesboro</t>
  </si>
  <si>
    <t>Joplin</t>
  </si>
  <si>
    <t>Kalamazoo-Portage</t>
  </si>
  <si>
    <t>Kankakee-Bradley</t>
  </si>
  <si>
    <t>Kansas City</t>
  </si>
  <si>
    <t xml:space="preserve"> MO-KS</t>
  </si>
  <si>
    <t>Kennewick-Pasco-Richland</t>
  </si>
  <si>
    <t>Killeen-Temple-Fort Hood</t>
  </si>
  <si>
    <t>Kingsport-Bristol-Bristol</t>
  </si>
  <si>
    <t xml:space="preserve"> TN-VA</t>
  </si>
  <si>
    <t>Kingston</t>
  </si>
  <si>
    <t>Knoxville</t>
  </si>
  <si>
    <t>Kokomo</t>
  </si>
  <si>
    <t>La Crosse</t>
  </si>
  <si>
    <t xml:space="preserve"> WI-MN</t>
  </si>
  <si>
    <t>Lafayette</t>
  </si>
  <si>
    <t>Lake Charles</t>
  </si>
  <si>
    <t>Lake County-Kenosha County</t>
  </si>
  <si>
    <t xml:space="preserve"> IL-WI</t>
  </si>
  <si>
    <t>Lake Havasu City-Kingman</t>
  </si>
  <si>
    <t>Lakeland-Winter Haven</t>
  </si>
  <si>
    <t>Lancaster</t>
  </si>
  <si>
    <t>Lansing-East Lansing</t>
  </si>
  <si>
    <t>Laredo</t>
  </si>
  <si>
    <t>Las Cruces</t>
  </si>
  <si>
    <t>Las Vegas-Paradise</t>
  </si>
  <si>
    <t xml:space="preserve"> KS</t>
  </si>
  <si>
    <t>Lawton</t>
  </si>
  <si>
    <t xml:space="preserve"> OK</t>
  </si>
  <si>
    <t>Lebanon</t>
  </si>
  <si>
    <t>Lewiston</t>
  </si>
  <si>
    <t xml:space="preserve"> ID-WA</t>
  </si>
  <si>
    <t>Lewiston-Auburn</t>
  </si>
  <si>
    <t>Lexington-Fayette</t>
  </si>
  <si>
    <t>Lima</t>
  </si>
  <si>
    <t xml:space="preserve"> NE</t>
  </si>
  <si>
    <t>Little Rock-North Little Rock-Conway</t>
  </si>
  <si>
    <t xml:space="preserve"> UT-ID</t>
  </si>
  <si>
    <t>Longview</t>
  </si>
  <si>
    <t>Los Angeles-Long Beach-Glendale</t>
  </si>
  <si>
    <t>Louisville-Jefferson County</t>
  </si>
  <si>
    <t xml:space="preserve"> KY-IN</t>
  </si>
  <si>
    <t>Lubbock</t>
  </si>
  <si>
    <t>Lynchburg</t>
  </si>
  <si>
    <t>Macon</t>
  </si>
  <si>
    <t>Madera-Chowchilla</t>
  </si>
  <si>
    <t>Manchester-Nashua</t>
  </si>
  <si>
    <t xml:space="preserve"> NH</t>
  </si>
  <si>
    <t>Manhattan</t>
  </si>
  <si>
    <t>Mankato-North Mankato</t>
  </si>
  <si>
    <t xml:space="preserve"> MN</t>
  </si>
  <si>
    <t>Mansfield</t>
  </si>
  <si>
    <t>Mayagüez</t>
  </si>
  <si>
    <t>McAllen-Edinburg-Mission</t>
  </si>
  <si>
    <t>Medford</t>
  </si>
  <si>
    <t>Memphis</t>
  </si>
  <si>
    <t xml:space="preserve"> TN-MS-AR</t>
  </si>
  <si>
    <t>Merced</t>
  </si>
  <si>
    <t>Miami-Miami Beach-Kendall</t>
  </si>
  <si>
    <t>Michigan City-La Porte</t>
  </si>
  <si>
    <t>Midland</t>
  </si>
  <si>
    <t>Milwaukee-Waukesha-West Allis</t>
  </si>
  <si>
    <t>Minneapolis-St. Paul-Bloomington</t>
  </si>
  <si>
    <t>Missoula</t>
  </si>
  <si>
    <t>Mobile</t>
  </si>
  <si>
    <t>Modesto</t>
  </si>
  <si>
    <t>Morgantown</t>
  </si>
  <si>
    <t>Morristown</t>
  </si>
  <si>
    <t>Mount Vernon-Anacortes</t>
  </si>
  <si>
    <t>Muncie</t>
  </si>
  <si>
    <t>Muskegon-Norton Shores</t>
  </si>
  <si>
    <t>Myrtle Beach-North Myrtle Beach-Conway</t>
  </si>
  <si>
    <t>Napa</t>
  </si>
  <si>
    <t>Naples-Marco Island</t>
  </si>
  <si>
    <t>Nashville-Davidson-Murfreesboro-Franklin</t>
  </si>
  <si>
    <t>Nassau-Suffolk</t>
  </si>
  <si>
    <t>Newark-Union</t>
  </si>
  <si>
    <t xml:space="preserve"> NJ-PA</t>
  </si>
  <si>
    <t>New Haven-Milford</t>
  </si>
  <si>
    <t>New Orleans-Metairie-Kenner</t>
  </si>
  <si>
    <t>New York-White Plains-Wayne</t>
  </si>
  <si>
    <t xml:space="preserve"> NY-NJ</t>
  </si>
  <si>
    <t>Niles-Benton Harbor</t>
  </si>
  <si>
    <t>North Port-Bradenton-Sarasota</t>
  </si>
  <si>
    <t>Norwich-New London</t>
  </si>
  <si>
    <t>Oakland-Fremont-Hayward</t>
  </si>
  <si>
    <t>Ocala</t>
  </si>
  <si>
    <t>Ocean City</t>
  </si>
  <si>
    <t>Odessa</t>
  </si>
  <si>
    <t>Ogden-Clearfield</t>
  </si>
  <si>
    <t xml:space="preserve"> UT</t>
  </si>
  <si>
    <t>Oklahoma City</t>
  </si>
  <si>
    <t>Olympia</t>
  </si>
  <si>
    <t>Omaha-Council Bluffs</t>
  </si>
  <si>
    <t xml:space="preserve"> NE-IA</t>
  </si>
  <si>
    <t>Orlando-Kissimmee-Sanford</t>
  </si>
  <si>
    <t>Oshkosh-Neenah</t>
  </si>
  <si>
    <t>Owensboro</t>
  </si>
  <si>
    <t>Oxnard-Thousand Oaks-Ventura</t>
  </si>
  <si>
    <t>Palm Bay-Melbourne-Titusville</t>
  </si>
  <si>
    <t>Palm Coast</t>
  </si>
  <si>
    <t>Panama City-Lynn Haven-Panama City Beach</t>
  </si>
  <si>
    <t>Parkersburg-Marietta-Vienna</t>
  </si>
  <si>
    <t xml:space="preserve"> WV-OH</t>
  </si>
  <si>
    <t>Pascagoula</t>
  </si>
  <si>
    <t>Peabody</t>
  </si>
  <si>
    <t>Pensacola-Ferry Pass-Brent</t>
  </si>
  <si>
    <t>Peoria</t>
  </si>
  <si>
    <t>Philadelphia</t>
  </si>
  <si>
    <t>Phoenix-Mesa-Glendale</t>
  </si>
  <si>
    <t>Pine Bluff</t>
  </si>
  <si>
    <t>Pittsburgh</t>
  </si>
  <si>
    <t>Pittsfield</t>
  </si>
  <si>
    <t>Pocatello</t>
  </si>
  <si>
    <t>Ponce</t>
  </si>
  <si>
    <t>Portland-South Portland-Biddeford</t>
  </si>
  <si>
    <t>Portland-Vancouver-Hillsboro</t>
  </si>
  <si>
    <t xml:space="preserve"> OR-WA</t>
  </si>
  <si>
    <t>Port St. Lucie</t>
  </si>
  <si>
    <t>Poughkeepsie-Newburgh-Middletown</t>
  </si>
  <si>
    <t>Prescott</t>
  </si>
  <si>
    <t>Providence-New Bedford-Fall River</t>
  </si>
  <si>
    <t xml:space="preserve"> RI-MA</t>
  </si>
  <si>
    <t>Provo-Orem</t>
  </si>
  <si>
    <t>Pueblo</t>
  </si>
  <si>
    <t>Punta Gorda</t>
  </si>
  <si>
    <t>Racine</t>
  </si>
  <si>
    <t>Raleigh-Cary</t>
  </si>
  <si>
    <t>Rapid City</t>
  </si>
  <si>
    <t xml:space="preserve"> SD</t>
  </si>
  <si>
    <t>Reading</t>
  </si>
  <si>
    <t>Redding</t>
  </si>
  <si>
    <t>Reno-Sparks</t>
  </si>
  <si>
    <t>Richmond</t>
  </si>
  <si>
    <t>Riverside-San Bernardino-Ontario</t>
  </si>
  <si>
    <t>Roanoke</t>
  </si>
  <si>
    <t>Rochester</t>
  </si>
  <si>
    <t>Rockford</t>
  </si>
  <si>
    <t>Rockingham County-Strafford County</t>
  </si>
  <si>
    <t>Rocky Mount</t>
  </si>
  <si>
    <t>Rome</t>
  </si>
  <si>
    <t>Sacramento-Arden-Arcade-Roseville</t>
  </si>
  <si>
    <t>Saginaw-Saginaw Township North</t>
  </si>
  <si>
    <t>St. Cloud</t>
  </si>
  <si>
    <t>St. George</t>
  </si>
  <si>
    <t>St. Joseph</t>
  </si>
  <si>
    <t>St. Louis</t>
  </si>
  <si>
    <t>Salem</t>
  </si>
  <si>
    <t>Salinas</t>
  </si>
  <si>
    <t>Salisbury</t>
  </si>
  <si>
    <t>Salt Lake City</t>
  </si>
  <si>
    <t>San Angelo</t>
  </si>
  <si>
    <t>San Antonio-New Braunfels</t>
  </si>
  <si>
    <t>San Diego-Carlsbad-San Marcos</t>
  </si>
  <si>
    <t>Sandusky</t>
  </si>
  <si>
    <t>San Francisco-San Mateo-Redwood City</t>
  </si>
  <si>
    <t>San Germán-Cabo Rojo</t>
  </si>
  <si>
    <t>San Jose-Sunnyvale-Santa Clara</t>
  </si>
  <si>
    <t>San Juan-Caguas-Guaynabo</t>
  </si>
  <si>
    <t>San Luis Obispo-Paso Robles</t>
  </si>
  <si>
    <t>Santa Ana-Anaheim-Irvine</t>
  </si>
  <si>
    <t>Santa Barbara-Santa Maria-Goleta</t>
  </si>
  <si>
    <t>Santa Cruz-Watsonville</t>
  </si>
  <si>
    <t>Santa Fe</t>
  </si>
  <si>
    <t>Santa Rosa-Petaluma</t>
  </si>
  <si>
    <t>Savannah</t>
  </si>
  <si>
    <t>Scranton--Wilkes-Barre</t>
  </si>
  <si>
    <t>Seattle-Bellevue-Everett</t>
  </si>
  <si>
    <t>Sebastian-Vero Beach</t>
  </si>
  <si>
    <t>Sheboygan</t>
  </si>
  <si>
    <t>Sherman-Denison</t>
  </si>
  <si>
    <t>Shreveport-Bossier City</t>
  </si>
  <si>
    <t>Sioux City</t>
  </si>
  <si>
    <t xml:space="preserve"> IA-NE-SD</t>
  </si>
  <si>
    <t>Sioux Falls</t>
  </si>
  <si>
    <t>South Bend-Mishawaka</t>
  </si>
  <si>
    <t xml:space="preserve"> IN-MI</t>
  </si>
  <si>
    <t>Spartanburg</t>
  </si>
  <si>
    <t>Spokane</t>
  </si>
  <si>
    <t>Springfield</t>
  </si>
  <si>
    <t>State College</t>
  </si>
  <si>
    <t>Steubenville-Weirton</t>
  </si>
  <si>
    <t xml:space="preserve"> OH-WV</t>
  </si>
  <si>
    <t>Stockton</t>
  </si>
  <si>
    <t>Sumter</t>
  </si>
  <si>
    <t>Syracuse</t>
  </si>
  <si>
    <t>Tacoma</t>
  </si>
  <si>
    <t>Tallahassee</t>
  </si>
  <si>
    <t>Tampa-St. Petersburg-Clearwater</t>
  </si>
  <si>
    <t>Terre Haute</t>
  </si>
  <si>
    <t>Texarkana</t>
  </si>
  <si>
    <t xml:space="preserve"> TX-Texarkana</t>
  </si>
  <si>
    <t>Toledo</t>
  </si>
  <si>
    <t>Topeka</t>
  </si>
  <si>
    <t>Trenton-Ewing</t>
  </si>
  <si>
    <t>Tucson</t>
  </si>
  <si>
    <t>Tulsa</t>
  </si>
  <si>
    <t>Tuscaloosa</t>
  </si>
  <si>
    <t>Tyler</t>
  </si>
  <si>
    <t>Utica-Rome</t>
  </si>
  <si>
    <t>Valdosta</t>
  </si>
  <si>
    <t>Vallejo-Fairfield</t>
  </si>
  <si>
    <t>Victoria</t>
  </si>
  <si>
    <t>Vineland-Millville-Bridgeton</t>
  </si>
  <si>
    <t>Virginia Beach-Norfolk-Newport News</t>
  </si>
  <si>
    <t>Visalia-Porterville</t>
  </si>
  <si>
    <t>Waco</t>
  </si>
  <si>
    <t>Warner Robins</t>
  </si>
  <si>
    <t>Warren-Troy-Farmington-Hills</t>
  </si>
  <si>
    <t>Washington-Arlington-Alexandria</t>
  </si>
  <si>
    <t xml:space="preserve"> DC-VA</t>
  </si>
  <si>
    <t>Waterloo-Cedar Falls</t>
  </si>
  <si>
    <t>Wausau</t>
  </si>
  <si>
    <t>Wenatchee-East Wenatchee</t>
  </si>
  <si>
    <t>Wheeling</t>
  </si>
  <si>
    <t>Wichita</t>
  </si>
  <si>
    <t>Wichita Falls</t>
  </si>
  <si>
    <t>Williamsport</t>
  </si>
  <si>
    <t>Wilmington</t>
  </si>
  <si>
    <t xml:space="preserve"> DE-MD-NJ</t>
  </si>
  <si>
    <t>Winchester</t>
  </si>
  <si>
    <t xml:space="preserve"> VA-WV</t>
  </si>
  <si>
    <t>Winston-Salem</t>
  </si>
  <si>
    <t>Worcester</t>
  </si>
  <si>
    <t>Yakima</t>
  </si>
  <si>
    <t>Yauco</t>
  </si>
  <si>
    <t>York-Hanover</t>
  </si>
  <si>
    <t>Youngstown-Warren-Boardman</t>
  </si>
  <si>
    <t xml:space="preserve"> OH-PA</t>
  </si>
  <si>
    <t>Yuba City</t>
  </si>
  <si>
    <t>Yuma</t>
  </si>
  <si>
    <t>BOYLE</t>
  </si>
  <si>
    <t>MADISON</t>
  </si>
  <si>
    <t>MASON</t>
  </si>
  <si>
    <t>PULASKI</t>
  </si>
  <si>
    <t>PIKE</t>
  </si>
  <si>
    <t>MCCRACKEN</t>
  </si>
  <si>
    <t>PERRY</t>
  </si>
  <si>
    <t>CALLOWAY</t>
  </si>
  <si>
    <t>ROWAN</t>
  </si>
  <si>
    <t>BARREN</t>
  </si>
  <si>
    <t>LAUREL</t>
  </si>
  <si>
    <t>HOPKINS</t>
  </si>
  <si>
    <t>61+ days</t>
  </si>
  <si>
    <t>ALLEN</t>
  </si>
  <si>
    <t>BUTLER</t>
  </si>
  <si>
    <t>CINCINNATI, OH-KY-IN</t>
  </si>
  <si>
    <t>LOUISVILLE/JEFFERSON COUNTY, KY-IN</t>
  </si>
  <si>
    <t>ALL OTHER</t>
  </si>
  <si>
    <t>Pennyroyal Hospice, Inc.</t>
  </si>
  <si>
    <t>St. Claire HomeCare Hospice</t>
  </si>
  <si>
    <t>St. Elizabeth Hospice</t>
  </si>
  <si>
    <t>CONT. HOME CARE 
652</t>
  </si>
  <si>
    <t>WAGE INDEX</t>
  </si>
  <si>
    <t>SERVICE INTENSITY ADD ON</t>
  </si>
  <si>
    <t>INPATIENT RESPITE CARE 
655</t>
  </si>
  <si>
    <t>GENERAL INPATIENT CARE 
656</t>
  </si>
  <si>
    <t>CORE BASED STATISTICAL AREA</t>
  </si>
  <si>
    <t>1-60 DAYS</t>
  </si>
  <si>
    <t>SERVICE</t>
  </si>
  <si>
    <t>INTENSITY</t>
  </si>
  <si>
    <t>ADD ON</t>
  </si>
  <si>
    <t>URBAN/
RURAL</t>
  </si>
  <si>
    <t>ROUTINE HOME CARE 
651 
1-60 DAYS</t>
  </si>
  <si>
    <t>ROUTINE HOME CARE 
651 
61+ DAYS</t>
  </si>
  <si>
    <t>HOURLY
CONT. HOME CARE 
652*</t>
  </si>
  <si>
    <t>ROUTINE HOME CARE 651
1-60 days</t>
  </si>
  <si>
    <t>ROUTINE HOME CARE 651 
61+ days</t>
  </si>
  <si>
    <t>999</t>
  </si>
  <si>
    <t>18</t>
  </si>
  <si>
    <t>14540</t>
  </si>
  <si>
    <t>17140</t>
  </si>
  <si>
    <t>30460</t>
  </si>
  <si>
    <t>26580</t>
  </si>
  <si>
    <t>31140</t>
  </si>
  <si>
    <t>17300</t>
  </si>
  <si>
    <t>36980</t>
  </si>
  <si>
    <t>21060</t>
  </si>
  <si>
    <t>Continuous Home Care</t>
  </si>
  <si>
    <t>NON/URBAN</t>
  </si>
  <si>
    <t>CARTER</t>
  </si>
  <si>
    <t>Bluegrass Care Navigators And DBA Bluegrass Hospice Care</t>
  </si>
  <si>
    <t>Heritage Hospice Inc.</t>
  </si>
  <si>
    <t>Hospice of Southern Kentucky Inc.</t>
  </si>
  <si>
    <t>Murray Calloway Co Hospital Hospice</t>
  </si>
  <si>
    <t>St. Anthony's Hospice Inc.</t>
  </si>
  <si>
    <t>VNA Health at Home</t>
  </si>
  <si>
    <t>VNA Health at Home 1</t>
  </si>
  <si>
    <t>37140</t>
  </si>
  <si>
    <t>LAWRENCE</t>
  </si>
  <si>
    <t>BALLARD</t>
  </si>
  <si>
    <t>CARLISLE</t>
  </si>
  <si>
    <t>LIVINGSTON</t>
  </si>
  <si>
    <t>PADUCAH, KY-IL</t>
  </si>
  <si>
    <t>Hosparus Western Kentucky</t>
  </si>
  <si>
    <t>Shanti Niketan Hospice House</t>
  </si>
  <si>
    <t>ELIZABETHTOWN, KY</t>
  </si>
  <si>
    <t>Appalachian Hospice Care Inc</t>
  </si>
  <si>
    <t>Mountain Community Hospice</t>
  </si>
  <si>
    <t>Hospice of Hope, Inc</t>
  </si>
  <si>
    <t>Mercy Health - Hospice, Paducah</t>
  </si>
  <si>
    <t>T J Samson Home Care Program Hospice</t>
  </si>
  <si>
    <t>Hosparus Health</t>
  </si>
  <si>
    <t>Compassionate Care Plus</t>
  </si>
  <si>
    <t>HPC Hospice and Palliative Care of Western Kentucky</t>
  </si>
  <si>
    <r>
      <t xml:space="preserve">KENTUCKY DEPARTMENT FOR MEDICAID SERVICES
HOSPICE PAYMENT RATES
</t>
    </r>
    <r>
      <rPr>
        <b/>
        <i/>
        <sz val="12"/>
        <rFont val="Calibri"/>
        <family val="2"/>
        <scheme val="minor"/>
      </rPr>
      <t xml:space="preserve">RATE CALCULATION
</t>
    </r>
    <r>
      <rPr>
        <b/>
        <sz val="12"/>
        <rFont val="Calibri"/>
        <family val="2"/>
        <scheme val="minor"/>
      </rPr>
      <t>RATES EFFECTIVE 10/01/2026 THROUGH 09/30/2027</t>
    </r>
  </si>
  <si>
    <t>N/A</t>
  </si>
  <si>
    <r>
      <t xml:space="preserve">KENTUCKY DEPARTMENT FOR MEDICAID SERVICES
HOSPICE PAYMENT RATES
</t>
    </r>
    <r>
      <rPr>
        <b/>
        <i/>
        <sz val="12"/>
        <rFont val="Calibri"/>
        <family val="2"/>
        <scheme val="minor"/>
      </rPr>
      <t>PROVIDER SUMMARY</t>
    </r>
    <r>
      <rPr>
        <b/>
        <sz val="12"/>
        <rFont val="Calibri"/>
        <family val="2"/>
        <scheme val="minor"/>
      </rPr>
      <t xml:space="preserve">
RATES EFFECTIVE 10/01/2026 THROUGH 09/30/2027</t>
    </r>
  </si>
  <si>
    <r>
      <t xml:space="preserve">KENTUCKY DEPARTMENT FOR MEDICAID SERVICES
HOSPICE PAYMENT RATES
</t>
    </r>
    <r>
      <rPr>
        <b/>
        <i/>
        <sz val="12"/>
        <rFont val="Calibri"/>
        <family val="2"/>
        <scheme val="minor"/>
      </rPr>
      <t>COUNTY SUMMARY</t>
    </r>
    <r>
      <rPr>
        <b/>
        <sz val="12"/>
        <rFont val="Calibri"/>
        <family val="2"/>
        <scheme val="minor"/>
      </rPr>
      <t xml:space="preserve">
RATES EFFECTIVE 10/01/2026 THROUGH 09/30/2027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</si>
</sst>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</numFmts>
  <fonts count="23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vertAlign val="superscript"/>
      <sz val="12"/>
      <color indexed="8"/>
      <name val="Calibri"/>
      <family val="2"/>
    </font>
    <font>
      <sz val="12"/>
      <color indexed="8"/>
      <name val="Calibri"/>
      <family val="2"/>
    </font>
    <font>
      <vertAlign val="superscript"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0"/>
      <color rgb="FFF2F2F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rgb="FFF2F2F2"/>
      <name val="Calibri"/>
      <family val="2"/>
      <scheme val="minor"/>
    </font>
    <font>
      <sz val="10"/>
      <color rgb="FFF2F2F2"/>
      <name val="Calibri"/>
      <family val="2"/>
      <scheme val="minor"/>
    </font>
    <font>
      <sz val="10"/>
      <color rgb="FF001F40"/>
      <name val="Calibri"/>
      <family val="2"/>
      <scheme val="minor"/>
    </font>
    <font>
      <b/>
      <sz val="12"/>
      <color rgb="FF001F40"/>
      <name val="Calibri"/>
      <family val="2"/>
      <scheme val="minor"/>
    </font>
    <font>
      <b/>
      <sz val="10"/>
      <color rgb="FF001F4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55E7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6E865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2" fillId="0" borderId="0"/>
  </cellStyleXfs>
  <cellXfs count="204">
    <xf numFmtId="0" fontId="0" fillId="0" borderId="0" xfId="0"/>
    <xf numFmtId="49" fontId="7" fillId="0" borderId="1" xfId="3" applyNumberFormat="1" applyFont="1" applyBorder="1" applyAlignment="1">
      <alignment horizontal="center"/>
    </xf>
    <xf numFmtId="0" fontId="7" fillId="0" borderId="1" xfId="3" applyFont="1" applyBorder="1"/>
    <xf numFmtId="0" fontId="7" fillId="0" borderId="1" xfId="3" applyFont="1" applyBorder="1" applyAlignment="1">
      <alignment horizontal="center"/>
    </xf>
    <xf numFmtId="49" fontId="6" fillId="0" borderId="2" xfId="3" applyNumberFormat="1" applyBorder="1" applyAlignment="1">
      <alignment horizontal="center"/>
    </xf>
    <xf numFmtId="0" fontId="6" fillId="0" borderId="2" xfId="3" applyBorder="1"/>
    <xf numFmtId="0" fontId="6" fillId="0" borderId="2" xfId="3" applyBorder="1" applyAlignment="1">
      <alignment horizontal="center"/>
    </xf>
    <xf numFmtId="49" fontId="6" fillId="0" borderId="3" xfId="3" applyNumberFormat="1" applyBorder="1" applyAlignment="1">
      <alignment horizontal="center"/>
    </xf>
    <xf numFmtId="0" fontId="6" fillId="0" borderId="3" xfId="3" applyBorder="1"/>
    <xf numFmtId="0" fontId="6" fillId="0" borderId="3" xfId="3" applyBorder="1" applyAlignment="1">
      <alignment horizontal="center"/>
    </xf>
    <xf numFmtId="0" fontId="8" fillId="0" borderId="0" xfId="0" applyFont="1"/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164" fontId="8" fillId="0" borderId="4" xfId="0" applyNumberFormat="1" applyFont="1" applyBorder="1"/>
    <xf numFmtId="0" fontId="9" fillId="0" borderId="0" xfId="0" applyFont="1" applyAlignment="1">
      <alignment horizontal="center" vertical="center"/>
    </xf>
    <xf numFmtId="0" fontId="9" fillId="0" borderId="0" xfId="0" applyFont="1"/>
    <xf numFmtId="164" fontId="0" fillId="0" borderId="0" xfId="0" applyNumberFormat="1" applyAlignment="1">
      <alignment horizontal="center"/>
    </xf>
    <xf numFmtId="0" fontId="10" fillId="0" borderId="0" xfId="0" applyFont="1"/>
    <xf numFmtId="164" fontId="9" fillId="0" borderId="0" xfId="0" applyNumberFormat="1" applyFont="1"/>
    <xf numFmtId="164" fontId="0" fillId="0" borderId="0" xfId="0" applyNumberFormat="1"/>
    <xf numFmtId="0" fontId="8" fillId="0" borderId="5" xfId="0" applyFont="1" applyBorder="1"/>
    <xf numFmtId="0" fontId="9" fillId="0" borderId="4" xfId="0" applyFont="1" applyBorder="1" applyAlignment="1">
      <alignment horizontal="center"/>
    </xf>
    <xf numFmtId="0" fontId="9" fillId="0" borderId="5" xfId="0" applyFont="1" applyBorder="1"/>
    <xf numFmtId="164" fontId="9" fillId="0" borderId="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/>
    <xf numFmtId="164" fontId="9" fillId="2" borderId="4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/>
    <xf numFmtId="164" fontId="0" fillId="2" borderId="0" xfId="0" applyNumberFormat="1" applyFill="1" applyAlignment="1">
      <alignment horizontal="center"/>
    </xf>
    <xf numFmtId="0" fontId="12" fillId="0" borderId="0" xfId="4" applyFont="1"/>
    <xf numFmtId="0" fontId="13" fillId="0" borderId="0" xfId="0" applyFont="1"/>
    <xf numFmtId="0" fontId="14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1" fontId="13" fillId="0" borderId="23" xfId="0" applyNumberFormat="1" applyFont="1" applyBorder="1" applyAlignment="1">
      <alignment horizontal="center"/>
    </xf>
    <xf numFmtId="49" fontId="13" fillId="0" borderId="4" xfId="0" applyNumberFormat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164" fontId="13" fillId="0" borderId="4" xfId="0" applyNumberFormat="1" applyFont="1" applyBorder="1" applyAlignment="1">
      <alignment horizontal="center"/>
    </xf>
    <xf numFmtId="0" fontId="13" fillId="0" borderId="4" xfId="0" applyFont="1" applyBorder="1" applyAlignment="1">
      <alignment horizontal="left"/>
    </xf>
    <xf numFmtId="1" fontId="13" fillId="0" borderId="23" xfId="0" quotePrefix="1" applyNumberFormat="1" applyFont="1" applyBorder="1" applyAlignment="1">
      <alignment horizontal="center"/>
    </xf>
    <xf numFmtId="1" fontId="13" fillId="0" borderId="29" xfId="0" applyNumberFormat="1" applyFont="1" applyBorder="1" applyAlignment="1">
      <alignment horizontal="center"/>
    </xf>
    <xf numFmtId="49" fontId="13" fillId="0" borderId="30" xfId="0" applyNumberFormat="1" applyFont="1" applyBorder="1" applyAlignment="1">
      <alignment horizontal="center"/>
    </xf>
    <xf numFmtId="164" fontId="13" fillId="0" borderId="30" xfId="0" applyNumberFormat="1" applyFont="1" applyBorder="1" applyAlignment="1">
      <alignment horizontal="center"/>
    </xf>
    <xf numFmtId="0" fontId="16" fillId="4" borderId="26" xfId="0" applyFont="1" applyFill="1" applyBorder="1" applyAlignment="1">
      <alignment horizontal="center"/>
    </xf>
    <xf numFmtId="0" fontId="16" fillId="4" borderId="27" xfId="0" applyFont="1" applyFill="1" applyBorder="1" applyAlignment="1">
      <alignment horizontal="center" wrapText="1"/>
    </xf>
    <xf numFmtId="0" fontId="16" fillId="4" borderId="27" xfId="0" applyFont="1" applyFill="1" applyBorder="1" applyAlignment="1">
      <alignment horizontal="center"/>
    </xf>
    <xf numFmtId="0" fontId="16" fillId="4" borderId="27" xfId="4" applyFont="1" applyFill="1" applyBorder="1" applyAlignment="1">
      <alignment horizontal="center" wrapText="1"/>
    </xf>
    <xf numFmtId="0" fontId="16" fillId="4" borderId="28" xfId="0" applyFont="1" applyFill="1" applyBorder="1" applyAlignment="1">
      <alignment horizontal="center" wrapText="1"/>
    </xf>
    <xf numFmtId="44" fontId="13" fillId="0" borderId="4" xfId="2" applyFont="1" applyBorder="1" applyAlignment="1">
      <alignment horizontal="center"/>
    </xf>
    <xf numFmtId="44" fontId="13" fillId="0" borderId="24" xfId="2" applyFont="1" applyBorder="1" applyAlignment="1">
      <alignment horizontal="center"/>
    </xf>
    <xf numFmtId="44" fontId="13" fillId="0" borderId="30" xfId="2" applyFont="1" applyBorder="1" applyAlignment="1">
      <alignment horizontal="center"/>
    </xf>
    <xf numFmtId="44" fontId="13" fillId="0" borderId="31" xfId="2" applyFont="1" applyBorder="1" applyAlignment="1">
      <alignment horizontal="center"/>
    </xf>
    <xf numFmtId="0" fontId="12" fillId="0" borderId="0" xfId="4" applyFont="1" applyAlignment="1">
      <alignment horizontal="center"/>
    </xf>
    <xf numFmtId="1" fontId="17" fillId="0" borderId="32" xfId="4" quotePrefix="1" applyNumberFormat="1" applyFont="1" applyBorder="1" applyAlignment="1">
      <alignment horizontal="center"/>
    </xf>
    <xf numFmtId="0" fontId="17" fillId="0" borderId="25" xfId="4" applyFont="1" applyBorder="1" applyAlignment="1">
      <alignment horizontal="left"/>
    </xf>
    <xf numFmtId="0" fontId="17" fillId="0" borderId="25" xfId="4" applyFont="1" applyBorder="1" applyAlignment="1">
      <alignment horizontal="center"/>
    </xf>
    <xf numFmtId="164" fontId="17" fillId="0" borderId="4" xfId="4" applyNumberFormat="1" applyFont="1" applyBorder="1" applyAlignment="1">
      <alignment horizontal="center"/>
    </xf>
    <xf numFmtId="44" fontId="17" fillId="0" borderId="4" xfId="2" applyFont="1" applyFill="1" applyBorder="1" applyAlignment="1">
      <alignment horizontal="center"/>
    </xf>
    <xf numFmtId="44" fontId="17" fillId="0" borderId="24" xfId="2" applyFont="1" applyFill="1" applyBorder="1" applyAlignment="1">
      <alignment horizontal="center"/>
    </xf>
    <xf numFmtId="1" fontId="17" fillId="0" borderId="23" xfId="4" quotePrefix="1" applyNumberFormat="1" applyFont="1" applyBorder="1" applyAlignment="1">
      <alignment horizontal="center"/>
    </xf>
    <xf numFmtId="0" fontId="17" fillId="0" borderId="4" xfId="4" applyFont="1" applyBorder="1" applyAlignment="1">
      <alignment horizontal="left"/>
    </xf>
    <xf numFmtId="0" fontId="17" fillId="0" borderId="4" xfId="4" applyFont="1" applyBorder="1"/>
    <xf numFmtId="0" fontId="17" fillId="0" borderId="4" xfId="4" applyFont="1" applyBorder="1" applyAlignment="1">
      <alignment horizontal="center"/>
    </xf>
    <xf numFmtId="0" fontId="17" fillId="0" borderId="23" xfId="4" quotePrefix="1" applyFont="1" applyBorder="1" applyAlignment="1">
      <alignment horizontal="center"/>
    </xf>
    <xf numFmtId="164" fontId="17" fillId="0" borderId="25" xfId="4" applyNumberFormat="1" applyFont="1" applyBorder="1" applyAlignment="1">
      <alignment horizontal="center"/>
    </xf>
    <xf numFmtId="44" fontId="17" fillId="0" borderId="25" xfId="2" applyFont="1" applyFill="1" applyBorder="1" applyAlignment="1">
      <alignment horizontal="center"/>
    </xf>
    <xf numFmtId="44" fontId="17" fillId="0" borderId="33" xfId="2" applyFont="1" applyFill="1" applyBorder="1" applyAlignment="1">
      <alignment horizontal="center"/>
    </xf>
    <xf numFmtId="43" fontId="12" fillId="0" borderId="0" xfId="1" applyFont="1" applyFill="1"/>
    <xf numFmtId="0" fontId="18" fillId="4" borderId="26" xfId="4" applyFont="1" applyFill="1" applyBorder="1" applyAlignment="1">
      <alignment horizontal="center" wrapText="1"/>
    </xf>
    <xf numFmtId="0" fontId="18" fillId="4" borderId="27" xfId="4" applyFont="1" applyFill="1" applyBorder="1" applyAlignment="1">
      <alignment horizontal="center" wrapText="1"/>
    </xf>
    <xf numFmtId="0" fontId="16" fillId="4" borderId="27" xfId="4" applyFont="1" applyFill="1" applyBorder="1" applyAlignment="1">
      <alignment horizontal="center"/>
    </xf>
    <xf numFmtId="0" fontId="16" fillId="4" borderId="28" xfId="4" applyFont="1" applyFill="1" applyBorder="1" applyAlignment="1">
      <alignment horizontal="center" wrapText="1"/>
    </xf>
    <xf numFmtId="0" fontId="12" fillId="0" borderId="0" xfId="0" applyFont="1"/>
    <xf numFmtId="0" fontId="12" fillId="0" borderId="0" xfId="0" applyFont="1" applyAlignment="1">
      <alignment horizontal="center"/>
    </xf>
    <xf numFmtId="2" fontId="13" fillId="0" borderId="16" xfId="0" applyNumberFormat="1" applyFont="1" applyBorder="1" applyAlignment="1">
      <alignment horizontal="center"/>
    </xf>
    <xf numFmtId="0" fontId="13" fillId="0" borderId="17" xfId="0" applyFont="1" applyBorder="1"/>
    <xf numFmtId="0" fontId="13" fillId="0" borderId="17" xfId="0" applyFont="1" applyBorder="1" applyAlignment="1">
      <alignment horizontal="center"/>
    </xf>
    <xf numFmtId="2" fontId="13" fillId="0" borderId="17" xfId="0" applyNumberFormat="1" applyFont="1" applyBorder="1" applyAlignment="1">
      <alignment horizontal="center"/>
    </xf>
    <xf numFmtId="0" fontId="13" fillId="0" borderId="19" xfId="0" applyFont="1" applyBorder="1"/>
    <xf numFmtId="0" fontId="13" fillId="0" borderId="15" xfId="0" applyFont="1" applyBorder="1"/>
    <xf numFmtId="2" fontId="13" fillId="0" borderId="15" xfId="0" applyNumberFormat="1" applyFont="1" applyBorder="1" applyAlignment="1">
      <alignment horizontal="center"/>
    </xf>
    <xf numFmtId="0" fontId="13" fillId="0" borderId="36" xfId="0" applyFont="1" applyBorder="1" applyAlignment="1">
      <alignment horizontal="left"/>
    </xf>
    <xf numFmtId="0" fontId="13" fillId="0" borderId="15" xfId="0" applyFont="1" applyBorder="1" applyAlignment="1">
      <alignment horizontal="center"/>
    </xf>
    <xf numFmtId="164" fontId="13" fillId="0" borderId="13" xfId="0" applyNumberFormat="1" applyFont="1" applyBorder="1" applyAlignment="1">
      <alignment horizontal="center"/>
    </xf>
    <xf numFmtId="2" fontId="13" fillId="0" borderId="16" xfId="0" quotePrefix="1" applyNumberFormat="1" applyFont="1" applyBorder="1" applyAlignment="1">
      <alignment horizontal="center"/>
    </xf>
    <xf numFmtId="164" fontId="13" fillId="0" borderId="17" xfId="0" applyNumberFormat="1" applyFont="1" applyBorder="1" applyAlignment="1">
      <alignment horizontal="center"/>
    </xf>
    <xf numFmtId="164" fontId="13" fillId="0" borderId="34" xfId="0" applyNumberFormat="1" applyFont="1" applyBorder="1" applyAlignment="1">
      <alignment horizontal="center"/>
    </xf>
    <xf numFmtId="0" fontId="13" fillId="3" borderId="17" xfId="0" applyFont="1" applyFill="1" applyBorder="1"/>
    <xf numFmtId="2" fontId="13" fillId="3" borderId="16" xfId="0" applyNumberFormat="1" applyFont="1" applyFill="1" applyBorder="1" applyAlignment="1">
      <alignment horizontal="center"/>
    </xf>
    <xf numFmtId="1" fontId="13" fillId="0" borderId="16" xfId="0" quotePrefix="1" applyNumberFormat="1" applyFont="1" applyBorder="1" applyAlignment="1">
      <alignment horizontal="center"/>
    </xf>
    <xf numFmtId="2" fontId="13" fillId="0" borderId="19" xfId="0" quotePrefix="1" applyNumberFormat="1" applyFont="1" applyBorder="1" applyAlignment="1">
      <alignment horizontal="center"/>
    </xf>
    <xf numFmtId="0" fontId="19" fillId="4" borderId="6" xfId="0" applyFont="1" applyFill="1" applyBorder="1"/>
    <xf numFmtId="0" fontId="19" fillId="4" borderId="7" xfId="0" applyFont="1" applyFill="1" applyBorder="1"/>
    <xf numFmtId="0" fontId="19" fillId="4" borderId="12" xfId="0" applyFont="1" applyFill="1" applyBorder="1"/>
    <xf numFmtId="0" fontId="19" fillId="4" borderId="13" xfId="0" applyFont="1" applyFill="1" applyBorder="1"/>
    <xf numFmtId="0" fontId="19" fillId="4" borderId="13" xfId="0" applyFont="1" applyFill="1" applyBorder="1" applyAlignment="1">
      <alignment horizontal="center"/>
    </xf>
    <xf numFmtId="0" fontId="16" fillId="4" borderId="6" xfId="0" applyFont="1" applyFill="1" applyBorder="1" applyAlignment="1">
      <alignment horizontal="center"/>
    </xf>
    <xf numFmtId="0" fontId="19" fillId="4" borderId="10" xfId="0" applyFont="1" applyFill="1" applyBorder="1"/>
    <xf numFmtId="0" fontId="19" fillId="4" borderId="11" xfId="0" applyFont="1" applyFill="1" applyBorder="1"/>
    <xf numFmtId="0" fontId="19" fillId="4" borderId="0" xfId="0" applyFont="1" applyFill="1"/>
    <xf numFmtId="0" fontId="19" fillId="4" borderId="14" xfId="0" applyFont="1" applyFill="1" applyBorder="1"/>
    <xf numFmtId="0" fontId="16" fillId="4" borderId="14" xfId="0" applyFont="1" applyFill="1" applyBorder="1" applyAlignment="1">
      <alignment horizontal="center"/>
    </xf>
    <xf numFmtId="0" fontId="16" fillId="4" borderId="11" xfId="0" applyFont="1" applyFill="1" applyBorder="1" applyAlignment="1">
      <alignment horizontal="center"/>
    </xf>
    <xf numFmtId="0" fontId="16" fillId="4" borderId="10" xfId="0" applyFont="1" applyFill="1" applyBorder="1" applyAlignment="1">
      <alignment horizontal="center"/>
    </xf>
    <xf numFmtId="0" fontId="16" fillId="4" borderId="10" xfId="0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1" fontId="17" fillId="0" borderId="35" xfId="4" quotePrefix="1" applyNumberFormat="1" applyFont="1" applyBorder="1" applyAlignment="1">
      <alignment horizontal="center"/>
    </xf>
    <xf numFmtId="0" fontId="17" fillId="0" borderId="36" xfId="4" applyFont="1" applyBorder="1" applyAlignment="1">
      <alignment horizontal="left"/>
    </xf>
    <xf numFmtId="0" fontId="17" fillId="0" borderId="36" xfId="4" applyFont="1" applyBorder="1" applyAlignment="1">
      <alignment horizontal="center"/>
    </xf>
    <xf numFmtId="164" fontId="17" fillId="0" borderId="36" xfId="4" applyNumberFormat="1" applyFont="1" applyBorder="1" applyAlignment="1">
      <alignment horizontal="center"/>
    </xf>
    <xf numFmtId="44" fontId="17" fillId="0" borderId="36" xfId="2" applyFont="1" applyFill="1" applyBorder="1" applyAlignment="1">
      <alignment horizontal="center"/>
    </xf>
    <xf numFmtId="44" fontId="17" fillId="0" borderId="40" xfId="2" applyFont="1" applyFill="1" applyBorder="1" applyAlignment="1">
      <alignment horizontal="center"/>
    </xf>
    <xf numFmtId="1" fontId="17" fillId="0" borderId="41" xfId="4" quotePrefix="1" applyNumberFormat="1" applyFont="1" applyBorder="1" applyAlignment="1">
      <alignment horizontal="center"/>
    </xf>
    <xf numFmtId="0" fontId="17" fillId="0" borderId="42" xfId="4" applyFont="1" applyBorder="1" applyAlignment="1">
      <alignment horizontal="left"/>
    </xf>
    <xf numFmtId="0" fontId="17" fillId="0" borderId="42" xfId="4" applyFont="1" applyBorder="1" applyAlignment="1">
      <alignment horizontal="center"/>
    </xf>
    <xf numFmtId="164" fontId="17" fillId="0" borderId="42" xfId="4" applyNumberFormat="1" applyFont="1" applyBorder="1" applyAlignment="1">
      <alignment horizontal="center"/>
    </xf>
    <xf numFmtId="44" fontId="17" fillId="0" borderId="42" xfId="2" applyFont="1" applyFill="1" applyBorder="1" applyAlignment="1">
      <alignment horizontal="center"/>
    </xf>
    <xf numFmtId="44" fontId="17" fillId="0" borderId="43" xfId="2" applyFont="1" applyFill="1" applyBorder="1" applyAlignment="1">
      <alignment horizontal="center"/>
    </xf>
    <xf numFmtId="1" fontId="13" fillId="0" borderId="35" xfId="0" applyNumberFormat="1" applyFont="1" applyBorder="1" applyAlignment="1">
      <alignment horizontal="center"/>
    </xf>
    <xf numFmtId="49" fontId="13" fillId="0" borderId="36" xfId="0" quotePrefix="1" applyNumberFormat="1" applyFont="1" applyBorder="1" applyAlignment="1">
      <alignment horizontal="center"/>
    </xf>
    <xf numFmtId="0" fontId="13" fillId="0" borderId="36" xfId="0" applyFont="1" applyBorder="1" applyAlignment="1">
      <alignment horizontal="center"/>
    </xf>
    <xf numFmtId="164" fontId="13" fillId="0" borderId="36" xfId="0" applyNumberFormat="1" applyFont="1" applyBorder="1" applyAlignment="1">
      <alignment horizontal="center"/>
    </xf>
    <xf numFmtId="44" fontId="13" fillId="0" borderId="36" xfId="2" applyFont="1" applyBorder="1" applyAlignment="1">
      <alignment horizontal="center"/>
    </xf>
    <xf numFmtId="44" fontId="13" fillId="0" borderId="40" xfId="2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13" fillId="0" borderId="25" xfId="0" applyFont="1" applyBorder="1" applyAlignment="1">
      <alignment horizontal="left"/>
    </xf>
    <xf numFmtId="0" fontId="13" fillId="0" borderId="30" xfId="0" applyFont="1" applyBorder="1" applyAlignment="1">
      <alignment horizontal="left"/>
    </xf>
    <xf numFmtId="0" fontId="13" fillId="0" borderId="19" xfId="0" applyFont="1" applyBorder="1" applyAlignment="1">
      <alignment horizontal="center"/>
    </xf>
    <xf numFmtId="164" fontId="13" fillId="0" borderId="19" xfId="0" applyNumberFormat="1" applyFont="1" applyBorder="1" applyAlignment="1">
      <alignment horizontal="center"/>
    </xf>
    <xf numFmtId="0" fontId="13" fillId="5" borderId="39" xfId="0" applyFont="1" applyFill="1" applyBorder="1"/>
    <xf numFmtId="0" fontId="13" fillId="5" borderId="39" xfId="0" quotePrefix="1" applyFont="1" applyFill="1" applyBorder="1" applyAlignment="1">
      <alignment horizontal="center"/>
    </xf>
    <xf numFmtId="0" fontId="13" fillId="5" borderId="39" xfId="0" applyFont="1" applyFill="1" applyBorder="1" applyAlignment="1">
      <alignment horizontal="center"/>
    </xf>
    <xf numFmtId="164" fontId="13" fillId="5" borderId="44" xfId="0" applyNumberFormat="1" applyFont="1" applyFill="1" applyBorder="1" applyAlignment="1">
      <alignment horizontal="center"/>
    </xf>
    <xf numFmtId="0" fontId="13" fillId="5" borderId="15" xfId="0" applyFont="1" applyFill="1" applyBorder="1"/>
    <xf numFmtId="0" fontId="13" fillId="5" borderId="49" xfId="0" applyFont="1" applyFill="1" applyBorder="1"/>
    <xf numFmtId="0" fontId="13" fillId="5" borderId="15" xfId="0" applyFont="1" applyFill="1" applyBorder="1" applyAlignment="1">
      <alignment horizontal="center"/>
    </xf>
    <xf numFmtId="44" fontId="13" fillId="5" borderId="15" xfId="2" applyFont="1" applyFill="1" applyBorder="1" applyAlignment="1">
      <alignment horizontal="center"/>
    </xf>
    <xf numFmtId="44" fontId="13" fillId="5" borderId="17" xfId="2" applyFont="1" applyFill="1" applyBorder="1" applyAlignment="1">
      <alignment horizontal="center"/>
    </xf>
    <xf numFmtId="44" fontId="13" fillId="5" borderId="20" xfId="2" applyFont="1" applyFill="1" applyBorder="1" applyAlignment="1">
      <alignment horizontal="center"/>
    </xf>
    <xf numFmtId="44" fontId="13" fillId="0" borderId="15" xfId="2" applyFont="1" applyBorder="1" applyAlignment="1">
      <alignment horizontal="center"/>
    </xf>
    <xf numFmtId="44" fontId="13" fillId="0" borderId="16" xfId="2" applyFont="1" applyBorder="1" applyAlignment="1">
      <alignment horizontal="center"/>
    </xf>
    <xf numFmtId="44" fontId="13" fillId="0" borderId="17" xfId="2" applyFont="1" applyBorder="1" applyAlignment="1">
      <alignment horizontal="center"/>
    </xf>
    <xf numFmtId="44" fontId="13" fillId="0" borderId="19" xfId="2" applyFont="1" applyBorder="1" applyAlignment="1">
      <alignment horizontal="center"/>
    </xf>
    <xf numFmtId="44" fontId="13" fillId="5" borderId="39" xfId="2" applyFont="1" applyFill="1" applyBorder="1" applyAlignment="1">
      <alignment horizontal="center"/>
    </xf>
    <xf numFmtId="0" fontId="20" fillId="6" borderId="7" xfId="0" applyFont="1" applyFill="1" applyBorder="1"/>
    <xf numFmtId="0" fontId="20" fillId="6" borderId="12" xfId="0" applyFont="1" applyFill="1" applyBorder="1"/>
    <xf numFmtId="0" fontId="20" fillId="6" borderId="12" xfId="0" applyFont="1" applyFill="1" applyBorder="1" applyAlignment="1">
      <alignment horizontal="center"/>
    </xf>
    <xf numFmtId="0" fontId="20" fillId="6" borderId="13" xfId="0" applyFont="1" applyFill="1" applyBorder="1"/>
    <xf numFmtId="0" fontId="20" fillId="6" borderId="11" xfId="0" applyFont="1" applyFill="1" applyBorder="1"/>
    <xf numFmtId="0" fontId="20" fillId="6" borderId="0" xfId="0" applyFont="1" applyFill="1"/>
    <xf numFmtId="0" fontId="21" fillId="6" borderId="0" xfId="0" applyFont="1" applyFill="1" applyAlignment="1">
      <alignment horizontal="center" vertical="center"/>
    </xf>
    <xf numFmtId="0" fontId="20" fillId="6" borderId="14" xfId="0" applyFont="1" applyFill="1" applyBorder="1"/>
    <xf numFmtId="0" fontId="20" fillId="6" borderId="0" xfId="0" applyFont="1" applyFill="1" applyAlignment="1">
      <alignment horizontal="center"/>
    </xf>
    <xf numFmtId="0" fontId="20" fillId="6" borderId="11" xfId="0" applyFont="1" applyFill="1" applyBorder="1" applyAlignment="1">
      <alignment horizontal="left"/>
    </xf>
    <xf numFmtId="49" fontId="22" fillId="6" borderId="0" xfId="0" applyNumberFormat="1" applyFont="1" applyFill="1" applyAlignment="1">
      <alignment horizontal="center"/>
    </xf>
    <xf numFmtId="0" fontId="22" fillId="6" borderId="0" xfId="0" applyFont="1" applyFill="1" applyAlignment="1">
      <alignment horizontal="center"/>
    </xf>
    <xf numFmtId="0" fontId="20" fillId="6" borderId="0" xfId="0" applyFont="1" applyFill="1" applyAlignment="1">
      <alignment horizontal="left"/>
    </xf>
    <xf numFmtId="0" fontId="20" fillId="6" borderId="9" xfId="0" applyFont="1" applyFill="1" applyBorder="1"/>
    <xf numFmtId="0" fontId="20" fillId="6" borderId="21" xfId="0" applyFont="1" applyFill="1" applyBorder="1"/>
    <xf numFmtId="0" fontId="20" fillId="6" borderId="21" xfId="0" applyFont="1" applyFill="1" applyBorder="1" applyAlignment="1">
      <alignment horizontal="center"/>
    </xf>
    <xf numFmtId="0" fontId="20" fillId="6" borderId="22" xfId="0" applyFont="1" applyFill="1" applyBorder="1"/>
    <xf numFmtId="0" fontId="17" fillId="0" borderId="36" xfId="4" applyFont="1" applyBorder="1"/>
    <xf numFmtId="0" fontId="17" fillId="0" borderId="25" xfId="4" applyFont="1" applyBorder="1"/>
    <xf numFmtId="0" fontId="17" fillId="0" borderId="42" xfId="4" applyFont="1" applyBorder="1"/>
    <xf numFmtId="0" fontId="13" fillId="0" borderId="23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18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5" borderId="26" xfId="0" applyFont="1" applyFill="1" applyBorder="1" applyAlignment="1">
      <alignment horizontal="left"/>
    </xf>
    <xf numFmtId="0" fontId="13" fillId="5" borderId="27" xfId="0" applyFont="1" applyFill="1" applyBorder="1" applyAlignment="1">
      <alignment horizontal="left"/>
    </xf>
    <xf numFmtId="0" fontId="13" fillId="5" borderId="48" xfId="0" applyFont="1" applyFill="1" applyBorder="1" applyAlignment="1">
      <alignment horizontal="left"/>
    </xf>
    <xf numFmtId="0" fontId="13" fillId="0" borderId="38" xfId="0" applyFont="1" applyBorder="1" applyAlignment="1">
      <alignment horizontal="left"/>
    </xf>
    <xf numFmtId="0" fontId="13" fillId="0" borderId="45" xfId="0" applyFont="1" applyBorder="1" applyAlignment="1">
      <alignment horizontal="left"/>
    </xf>
    <xf numFmtId="0" fontId="13" fillId="0" borderId="46" xfId="0" applyFont="1" applyBorder="1" applyAlignment="1">
      <alignment horizontal="left"/>
    </xf>
    <xf numFmtId="0" fontId="13" fillId="0" borderId="47" xfId="0" applyFont="1" applyBorder="1" applyAlignment="1">
      <alignment horizontal="left"/>
    </xf>
    <xf numFmtId="0" fontId="13" fillId="3" borderId="18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0" fontId="16" fillId="4" borderId="9" xfId="0" applyFont="1" applyFill="1" applyBorder="1" applyAlignment="1">
      <alignment horizontal="center" vertical="center"/>
    </xf>
    <xf numFmtId="0" fontId="19" fillId="4" borderId="21" xfId="0" applyFont="1" applyFill="1" applyBorder="1"/>
    <xf numFmtId="0" fontId="19" fillId="4" borderId="22" xfId="0" applyFont="1" applyFill="1" applyBorder="1"/>
    <xf numFmtId="0" fontId="16" fillId="4" borderId="11" xfId="0" applyFont="1" applyFill="1" applyBorder="1" applyAlignment="1">
      <alignment horizontal="center" vertical="center"/>
    </xf>
    <xf numFmtId="0" fontId="19" fillId="4" borderId="0" xfId="0" applyFont="1" applyFill="1"/>
    <xf numFmtId="0" fontId="19" fillId="4" borderId="14" xfId="0" applyFont="1" applyFill="1" applyBorder="1"/>
    <xf numFmtId="0" fontId="13" fillId="5" borderId="29" xfId="0" applyFont="1" applyFill="1" applyBorder="1" applyAlignment="1">
      <alignment horizontal="left"/>
    </xf>
    <xf numFmtId="0" fontId="13" fillId="5" borderId="30" xfId="0" applyFont="1" applyFill="1" applyBorder="1"/>
    <xf numFmtId="0" fontId="13" fillId="5" borderId="31" xfId="0" applyFont="1" applyFill="1" applyBorder="1"/>
    <xf numFmtId="0" fontId="13" fillId="5" borderId="35" xfId="0" applyFont="1" applyFill="1" applyBorder="1" applyAlignment="1">
      <alignment horizontal="left"/>
    </xf>
    <xf numFmtId="0" fontId="13" fillId="5" borderId="36" xfId="0" applyFont="1" applyFill="1" applyBorder="1"/>
    <xf numFmtId="0" fontId="13" fillId="5" borderId="40" xfId="0" applyFont="1" applyFill="1" applyBorder="1"/>
    <xf numFmtId="0" fontId="13" fillId="5" borderId="23" xfId="0" applyFont="1" applyFill="1" applyBorder="1" applyAlignment="1">
      <alignment horizontal="left"/>
    </xf>
    <xf numFmtId="0" fontId="13" fillId="5" borderId="4" xfId="0" applyFont="1" applyFill="1" applyBorder="1"/>
    <xf numFmtId="0" fontId="13" fillId="5" borderId="24" xfId="0" applyFont="1" applyFill="1" applyBorder="1"/>
    <xf numFmtId="0" fontId="13" fillId="0" borderId="35" xfId="0" applyFont="1" applyBorder="1" applyAlignment="1">
      <alignment horizontal="left"/>
    </xf>
    <xf numFmtId="0" fontId="13" fillId="0" borderId="36" xfId="0" applyFont="1" applyBorder="1" applyAlignment="1">
      <alignment horizontal="left"/>
    </xf>
    <xf numFmtId="0" fontId="13" fillId="0" borderId="37" xfId="0" applyFont="1" applyBorder="1" applyAlignment="1">
      <alignment horizontal="left"/>
    </xf>
    <xf numFmtId="0" fontId="11" fillId="0" borderId="0" xfId="0" applyFont="1" applyAlignment="1">
      <alignment wrapText="1"/>
    </xf>
  </cellXfs>
  <cellStyles count="5">
    <cellStyle name="Comma" xfId="1" builtinId="3"/>
    <cellStyle name="Currency" xfId="2" builtinId="4"/>
    <cellStyle name="Normal" xfId="0" builtinId="0"/>
    <cellStyle name="Normal 2" xfId="3" xr:uid="{F6E5480D-3689-4814-BE09-5221A45244CB}"/>
    <cellStyle name="Normal_Hospice Facility Current Rate Listing 07" xfId="4" xr:uid="{5FA9C9EB-C455-4D60-A4D2-F369A301C3B3}"/>
  </cellStyles>
  <dxfs count="3"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BA324-8BAC-4CDC-8946-7762073B348D}">
  <sheetPr codeName="Sheet1">
    <pageSetUpPr fitToPage="1"/>
  </sheetPr>
  <dimension ref="A1:M60"/>
  <sheetViews>
    <sheetView tabSelected="1" zoomScaleNormal="100" zoomScalePageLayoutView="115" workbookViewId="0">
      <pane ySplit="8" topLeftCell="A9" activePane="bottomLeft" state="frozen"/>
      <selection pane="bottomLeft" activeCell="A14" sqref="A14"/>
    </sheetView>
  </sheetViews>
  <sheetFormatPr defaultColWidth="9.1796875" defaultRowHeight="13" x14ac:dyDescent="0.3"/>
  <cols>
    <col min="1" max="1" width="48.54296875" style="32" bestFit="1" customWidth="1"/>
    <col min="2" max="2" width="7.1796875" style="32" customWidth="1"/>
    <col min="3" max="3" width="9.26953125" style="32" customWidth="1"/>
    <col min="4" max="4" width="17.453125" style="32" customWidth="1"/>
    <col min="5" max="5" width="8.1796875" style="32" customWidth="1"/>
    <col min="6" max="6" width="8.453125" style="34" bestFit="1" customWidth="1"/>
    <col min="7" max="7" width="10" style="32" bestFit="1" customWidth="1"/>
    <col min="8" max="8" width="10.54296875" style="32" bestFit="1" customWidth="1"/>
    <col min="9" max="9" width="10.453125" style="32" bestFit="1" customWidth="1"/>
    <col min="10" max="10" width="9.453125" style="32" bestFit="1" customWidth="1"/>
    <col min="11" max="11" width="10" style="32" customWidth="1"/>
    <col min="12" max="12" width="11.1796875" style="32" customWidth="1"/>
    <col min="13" max="13" width="10.54296875" style="32" customWidth="1"/>
    <col min="14" max="16384" width="9.1796875" style="32"/>
  </cols>
  <sheetData>
    <row r="1" spans="1:13" s="73" customFormat="1" ht="78" thickBot="1" x14ac:dyDescent="0.4">
      <c r="A1" s="203" t="s">
        <v>1057</v>
      </c>
      <c r="F1" s="74"/>
    </row>
    <row r="2" spans="1:13" x14ac:dyDescent="0.3">
      <c r="A2" s="92"/>
      <c r="B2" s="93"/>
      <c r="C2" s="93"/>
      <c r="D2" s="94"/>
      <c r="E2" s="95"/>
      <c r="F2" s="96"/>
      <c r="G2" s="93"/>
      <c r="H2" s="97" t="s">
        <v>1011</v>
      </c>
      <c r="I2" s="97" t="s">
        <v>0</v>
      </c>
      <c r="J2" s="97" t="s">
        <v>0</v>
      </c>
      <c r="K2" s="97" t="s">
        <v>52</v>
      </c>
      <c r="L2" s="97" t="s">
        <v>1</v>
      </c>
      <c r="M2" s="97" t="s">
        <v>2</v>
      </c>
    </row>
    <row r="3" spans="1:13" x14ac:dyDescent="0.3">
      <c r="A3" s="98"/>
      <c r="B3" s="99"/>
      <c r="C3" s="99"/>
      <c r="D3" s="100"/>
      <c r="E3" s="101"/>
      <c r="F3" s="102" t="s">
        <v>55</v>
      </c>
      <c r="G3" s="103" t="s">
        <v>3</v>
      </c>
      <c r="H3" s="104" t="s">
        <v>1012</v>
      </c>
      <c r="I3" s="104" t="s">
        <v>4</v>
      </c>
      <c r="J3" s="104" t="s">
        <v>4</v>
      </c>
      <c r="K3" s="104" t="s">
        <v>4</v>
      </c>
      <c r="L3" s="104" t="s">
        <v>5</v>
      </c>
      <c r="M3" s="104" t="s">
        <v>1</v>
      </c>
    </row>
    <row r="4" spans="1:13" x14ac:dyDescent="0.3">
      <c r="A4" s="105" t="s">
        <v>6</v>
      </c>
      <c r="B4" s="106" t="s">
        <v>36</v>
      </c>
      <c r="C4" s="188" t="s">
        <v>1009</v>
      </c>
      <c r="D4" s="189"/>
      <c r="E4" s="190"/>
      <c r="F4" s="108" t="s">
        <v>7</v>
      </c>
      <c r="G4" s="107" t="s">
        <v>8</v>
      </c>
      <c r="H4" s="105" t="s">
        <v>1013</v>
      </c>
      <c r="I4" s="105" t="s">
        <v>29</v>
      </c>
      <c r="J4" s="105" t="s">
        <v>29</v>
      </c>
      <c r="K4" s="105" t="s">
        <v>30</v>
      </c>
      <c r="L4" s="105" t="s">
        <v>31</v>
      </c>
      <c r="M4" s="105" t="s">
        <v>32</v>
      </c>
    </row>
    <row r="5" spans="1:13" ht="13.5" thickBot="1" x14ac:dyDescent="0.35">
      <c r="A5" s="109"/>
      <c r="B5" s="110"/>
      <c r="C5" s="185"/>
      <c r="D5" s="186"/>
      <c r="E5" s="187"/>
      <c r="F5" s="112"/>
      <c r="G5" s="111"/>
      <c r="H5" s="109" t="s">
        <v>326</v>
      </c>
      <c r="I5" s="109" t="s">
        <v>1010</v>
      </c>
      <c r="J5" s="109" t="s">
        <v>995</v>
      </c>
      <c r="K5" s="109"/>
      <c r="L5" s="109"/>
      <c r="M5" s="109"/>
    </row>
    <row r="6" spans="1:13" ht="13.5" thickBot="1" x14ac:dyDescent="0.35">
      <c r="A6" s="140" t="s">
        <v>1058</v>
      </c>
      <c r="B6" s="141" t="s">
        <v>1058</v>
      </c>
      <c r="C6" s="194" t="s">
        <v>33</v>
      </c>
      <c r="D6" s="195"/>
      <c r="E6" s="196"/>
      <c r="F6" s="142" t="s">
        <v>1058</v>
      </c>
      <c r="G6" s="142" t="s">
        <v>1058</v>
      </c>
      <c r="H6" s="143">
        <v>71.95</v>
      </c>
      <c r="I6" s="143">
        <v>236.64</v>
      </c>
      <c r="J6" s="143">
        <v>186.57</v>
      </c>
      <c r="K6" s="143">
        <v>71.95</v>
      </c>
      <c r="L6" s="143">
        <v>574.66</v>
      </c>
      <c r="M6" s="143">
        <v>1231.51</v>
      </c>
    </row>
    <row r="7" spans="1:13" ht="13.5" thickBot="1" x14ac:dyDescent="0.35">
      <c r="A7" s="140" t="s">
        <v>1058</v>
      </c>
      <c r="B7" s="141" t="s">
        <v>1058</v>
      </c>
      <c r="C7" s="197" t="s">
        <v>34</v>
      </c>
      <c r="D7" s="198"/>
      <c r="E7" s="199"/>
      <c r="F7" s="142" t="s">
        <v>1058</v>
      </c>
      <c r="G7" s="142" t="s">
        <v>1058</v>
      </c>
      <c r="H7" s="144">
        <v>54.11</v>
      </c>
      <c r="I7" s="144">
        <v>156.18</v>
      </c>
      <c r="J7" s="144">
        <v>123.14</v>
      </c>
      <c r="K7" s="144">
        <v>54.11</v>
      </c>
      <c r="L7" s="144">
        <v>350.54</v>
      </c>
      <c r="M7" s="144">
        <v>782.01</v>
      </c>
    </row>
    <row r="8" spans="1:13" ht="13.5" thickBot="1" x14ac:dyDescent="0.35">
      <c r="A8" s="140" t="s">
        <v>1058</v>
      </c>
      <c r="B8" s="141" t="s">
        <v>1058</v>
      </c>
      <c r="C8" s="191" t="s">
        <v>35</v>
      </c>
      <c r="D8" s="192"/>
      <c r="E8" s="193"/>
      <c r="F8" s="142" t="s">
        <v>1058</v>
      </c>
      <c r="G8" s="142" t="s">
        <v>1058</v>
      </c>
      <c r="H8" s="145">
        <v>17.84</v>
      </c>
      <c r="I8" s="145">
        <v>80.459999999999994</v>
      </c>
      <c r="J8" s="145">
        <v>63.43</v>
      </c>
      <c r="K8" s="145">
        <v>17.84</v>
      </c>
      <c r="L8" s="145">
        <v>224.12</v>
      </c>
      <c r="M8" s="145">
        <v>449.5</v>
      </c>
    </row>
    <row r="9" spans="1:13" x14ac:dyDescent="0.3">
      <c r="A9" s="80" t="s">
        <v>996</v>
      </c>
      <c r="B9" s="81" t="s">
        <v>75</v>
      </c>
      <c r="C9" s="200" t="s">
        <v>323</v>
      </c>
      <c r="D9" s="201"/>
      <c r="E9" s="202"/>
      <c r="F9" s="83" t="str">
        <f>IFERROR(VLOOKUP(B9,'County Summary'!$A$3:$B$122,2,FALSE),"18")</f>
        <v>14540</v>
      </c>
      <c r="G9" s="84">
        <v>0.82240000000000002</v>
      </c>
      <c r="H9" s="146">
        <f>$H$7*G9+$H$8</f>
        <v>62.340063999999998</v>
      </c>
      <c r="I9" s="146">
        <f t="shared" ref="I9" si="0">$I$7*G9+$I$8</f>
        <v>208.90243199999998</v>
      </c>
      <c r="J9" s="146">
        <f t="shared" ref="J9" si="1">$J$7*G9+$J$8</f>
        <v>164.70033599999999</v>
      </c>
      <c r="K9" s="146">
        <f t="shared" ref="K9" si="2">$K$7*G9+$K$8</f>
        <v>62.340063999999998</v>
      </c>
      <c r="L9" s="146">
        <f t="shared" ref="L9" si="3">$L$7*G9+$L$8</f>
        <v>512.40409599999998</v>
      </c>
      <c r="M9" s="146">
        <f t="shared" ref="M9" si="4">$M$7*G9+$M$8</f>
        <v>1092.6250239999999</v>
      </c>
    </row>
    <row r="10" spans="1:13" x14ac:dyDescent="0.3">
      <c r="A10" s="76" t="s">
        <v>997</v>
      </c>
      <c r="B10" s="85" t="s">
        <v>104</v>
      </c>
      <c r="C10" s="171" t="s">
        <v>323</v>
      </c>
      <c r="D10" s="172"/>
      <c r="E10" s="173"/>
      <c r="F10" s="77" t="str">
        <f>IFERROR(VLOOKUP(B10,'County Summary'!$A$3:$B$122,2,FALSE),"18")</f>
        <v>14540</v>
      </c>
      <c r="G10" s="86">
        <v>0.82240000000000002</v>
      </c>
      <c r="H10" s="147">
        <f t="shared" ref="H10:H47" si="5">$H$7*G10+$H$8</f>
        <v>62.340063999999998</v>
      </c>
      <c r="I10" s="147">
        <f t="shared" ref="I10:I47" si="6">$I$7*G10+$I$8</f>
        <v>208.90243199999998</v>
      </c>
      <c r="J10" s="147">
        <f t="shared" ref="J10:J47" si="7">$J$7*G10+$J$8</f>
        <v>164.70033599999999</v>
      </c>
      <c r="K10" s="147">
        <f t="shared" ref="K10:K47" si="8">$K$7*G10+$K$8</f>
        <v>62.340063999999998</v>
      </c>
      <c r="L10" s="147">
        <f t="shared" ref="L10:L47" si="9">$L$7*G10+$L$8</f>
        <v>512.40409599999998</v>
      </c>
      <c r="M10" s="147">
        <f t="shared" ref="M10:M47" si="10">$M$7*G10+$M$8</f>
        <v>1092.6250239999999</v>
      </c>
    </row>
    <row r="11" spans="1:13" x14ac:dyDescent="0.3">
      <c r="A11" s="76" t="s">
        <v>66</v>
      </c>
      <c r="B11" s="75" t="s">
        <v>133</v>
      </c>
      <c r="C11" s="171" t="s">
        <v>323</v>
      </c>
      <c r="D11" s="172"/>
      <c r="E11" s="173"/>
      <c r="F11" s="77" t="str">
        <f>IFERROR(VLOOKUP(B11,'County Summary'!$A$3:$B$122,2,FALSE),"18")</f>
        <v>14540</v>
      </c>
      <c r="G11" s="86">
        <v>0.82240000000000002</v>
      </c>
      <c r="H11" s="147">
        <f t="shared" si="5"/>
        <v>62.340063999999998</v>
      </c>
      <c r="I11" s="147">
        <f t="shared" si="6"/>
        <v>208.90243199999998</v>
      </c>
      <c r="J11" s="147">
        <f t="shared" si="7"/>
        <v>164.70033599999999</v>
      </c>
      <c r="K11" s="147">
        <f t="shared" si="8"/>
        <v>62.340063999999998</v>
      </c>
      <c r="L11" s="147">
        <f t="shared" si="9"/>
        <v>512.40409599999998</v>
      </c>
      <c r="M11" s="147">
        <f t="shared" si="10"/>
        <v>1092.6250239999999</v>
      </c>
    </row>
    <row r="12" spans="1:13" x14ac:dyDescent="0.3">
      <c r="A12" s="76" t="s">
        <v>67</v>
      </c>
      <c r="B12" s="75" t="s">
        <v>298</v>
      </c>
      <c r="C12" s="171" t="s">
        <v>323</v>
      </c>
      <c r="D12" s="172"/>
      <c r="E12" s="173"/>
      <c r="F12" s="77" t="str">
        <f>IFERROR(VLOOKUP(B12,'County Summary'!$A$3:$B$122,2,FALSE),"18")</f>
        <v>14540</v>
      </c>
      <c r="G12" s="86">
        <v>0.82240000000000002</v>
      </c>
      <c r="H12" s="147">
        <f t="shared" si="5"/>
        <v>62.340063999999998</v>
      </c>
      <c r="I12" s="147">
        <f t="shared" si="6"/>
        <v>208.90243199999998</v>
      </c>
      <c r="J12" s="147">
        <f t="shared" si="7"/>
        <v>164.70033599999999</v>
      </c>
      <c r="K12" s="147">
        <f t="shared" si="8"/>
        <v>62.340063999999998</v>
      </c>
      <c r="L12" s="147">
        <f t="shared" si="9"/>
        <v>512.40409599999998</v>
      </c>
      <c r="M12" s="147">
        <f t="shared" si="10"/>
        <v>1092.6250239999999</v>
      </c>
    </row>
    <row r="13" spans="1:13" x14ac:dyDescent="0.3">
      <c r="A13" s="76" t="s">
        <v>9</v>
      </c>
      <c r="B13" s="75" t="s">
        <v>87</v>
      </c>
      <c r="C13" s="171" t="s">
        <v>998</v>
      </c>
      <c r="D13" s="172"/>
      <c r="E13" s="173"/>
      <c r="F13" s="77" t="str">
        <f>IFERROR(VLOOKUP(B13,'County Summary'!$A$3:$B$122,2,FALSE),"18")</f>
        <v>17140</v>
      </c>
      <c r="G13" s="87">
        <v>0.92220000000000002</v>
      </c>
      <c r="H13" s="147">
        <f t="shared" si="5"/>
        <v>67.740241999999995</v>
      </c>
      <c r="I13" s="147">
        <f t="shared" si="6"/>
        <v>224.48919599999999</v>
      </c>
      <c r="J13" s="147">
        <f t="shared" si="7"/>
        <v>176.98970800000001</v>
      </c>
      <c r="K13" s="147">
        <f t="shared" si="8"/>
        <v>67.740241999999995</v>
      </c>
      <c r="L13" s="147">
        <f t="shared" si="9"/>
        <v>547.38798799999995</v>
      </c>
      <c r="M13" s="147">
        <f t="shared" si="10"/>
        <v>1170.6696219999999</v>
      </c>
    </row>
    <row r="14" spans="1:13" x14ac:dyDescent="0.3">
      <c r="A14" s="76" t="s">
        <v>56</v>
      </c>
      <c r="B14" s="75" t="s">
        <v>96</v>
      </c>
      <c r="C14" s="171" t="s">
        <v>998</v>
      </c>
      <c r="D14" s="172"/>
      <c r="E14" s="173"/>
      <c r="F14" s="77" t="str">
        <f>IFERROR(VLOOKUP(B14,'County Summary'!$A$3:$B$122,2,FALSE),"18")</f>
        <v>17140</v>
      </c>
      <c r="G14" s="87">
        <v>0.92220000000000002</v>
      </c>
      <c r="H14" s="147">
        <f t="shared" si="5"/>
        <v>67.740241999999995</v>
      </c>
      <c r="I14" s="147">
        <f t="shared" si="6"/>
        <v>224.48919599999999</v>
      </c>
      <c r="J14" s="147">
        <f t="shared" si="7"/>
        <v>176.98970800000001</v>
      </c>
      <c r="K14" s="147">
        <f t="shared" si="8"/>
        <v>67.740241999999995</v>
      </c>
      <c r="L14" s="147">
        <f t="shared" si="9"/>
        <v>547.38798799999995</v>
      </c>
      <c r="M14" s="147">
        <f t="shared" si="10"/>
        <v>1170.6696219999999</v>
      </c>
    </row>
    <row r="15" spans="1:13" x14ac:dyDescent="0.3">
      <c r="A15" s="76" t="s">
        <v>10</v>
      </c>
      <c r="B15" s="75" t="s">
        <v>110</v>
      </c>
      <c r="C15" s="171" t="s">
        <v>998</v>
      </c>
      <c r="D15" s="172"/>
      <c r="E15" s="173"/>
      <c r="F15" s="77" t="str">
        <f>IFERROR(VLOOKUP(B15,'County Summary'!$A$3:$B$122,2,FALSE),"18")</f>
        <v>17140</v>
      </c>
      <c r="G15" s="87">
        <v>0.92220000000000002</v>
      </c>
      <c r="H15" s="147">
        <f t="shared" si="5"/>
        <v>67.740241999999995</v>
      </c>
      <c r="I15" s="147">
        <f t="shared" si="6"/>
        <v>224.48919599999999</v>
      </c>
      <c r="J15" s="147">
        <f t="shared" si="7"/>
        <v>176.98970800000001</v>
      </c>
      <c r="K15" s="147">
        <f t="shared" si="8"/>
        <v>67.740241999999995</v>
      </c>
      <c r="L15" s="147">
        <f t="shared" si="9"/>
        <v>547.38798799999995</v>
      </c>
      <c r="M15" s="147">
        <f t="shared" si="10"/>
        <v>1170.6696219999999</v>
      </c>
    </row>
    <row r="16" spans="1:13" x14ac:dyDescent="0.3">
      <c r="A16" s="76" t="s">
        <v>11</v>
      </c>
      <c r="B16" s="75" t="s">
        <v>149</v>
      </c>
      <c r="C16" s="171" t="s">
        <v>998</v>
      </c>
      <c r="D16" s="172"/>
      <c r="E16" s="173"/>
      <c r="F16" s="77" t="str">
        <f>IFERROR(VLOOKUP(B16,'County Summary'!$A$3:$B$122,2,FALSE),"18")</f>
        <v>17140</v>
      </c>
      <c r="G16" s="87">
        <v>0.92220000000000002</v>
      </c>
      <c r="H16" s="147">
        <f t="shared" si="5"/>
        <v>67.740241999999995</v>
      </c>
      <c r="I16" s="147">
        <f t="shared" si="6"/>
        <v>224.48919599999999</v>
      </c>
      <c r="J16" s="147">
        <f t="shared" si="7"/>
        <v>176.98970800000001</v>
      </c>
      <c r="K16" s="147">
        <f t="shared" si="8"/>
        <v>67.740241999999995</v>
      </c>
      <c r="L16" s="147">
        <f t="shared" si="9"/>
        <v>547.38798799999995</v>
      </c>
      <c r="M16" s="147">
        <f t="shared" si="10"/>
        <v>1170.6696219999999</v>
      </c>
    </row>
    <row r="17" spans="1:13" x14ac:dyDescent="0.3">
      <c r="A17" s="76" t="s">
        <v>12</v>
      </c>
      <c r="B17" s="75" t="s">
        <v>153</v>
      </c>
      <c r="C17" s="171" t="s">
        <v>998</v>
      </c>
      <c r="D17" s="172"/>
      <c r="E17" s="173"/>
      <c r="F17" s="77" t="str">
        <f>IFERROR(VLOOKUP(B17,'County Summary'!$A$3:$B$122,2,FALSE),"18")</f>
        <v>17140</v>
      </c>
      <c r="G17" s="87">
        <v>0.92220000000000002</v>
      </c>
      <c r="H17" s="147">
        <f t="shared" si="5"/>
        <v>67.740241999999995</v>
      </c>
      <c r="I17" s="147">
        <f t="shared" si="6"/>
        <v>224.48919599999999</v>
      </c>
      <c r="J17" s="147">
        <f t="shared" si="7"/>
        <v>176.98970800000001</v>
      </c>
      <c r="K17" s="147">
        <f t="shared" si="8"/>
        <v>67.740241999999995</v>
      </c>
      <c r="L17" s="147">
        <f t="shared" si="9"/>
        <v>547.38798799999995</v>
      </c>
      <c r="M17" s="147">
        <f t="shared" si="10"/>
        <v>1170.6696219999999</v>
      </c>
    </row>
    <row r="18" spans="1:13" x14ac:dyDescent="0.3">
      <c r="A18" s="76" t="s">
        <v>13</v>
      </c>
      <c r="B18" s="75" t="s">
        <v>189</v>
      </c>
      <c r="C18" s="171" t="s">
        <v>998</v>
      </c>
      <c r="D18" s="172"/>
      <c r="E18" s="173"/>
      <c r="F18" s="77" t="str">
        <f>IFERROR(VLOOKUP(B18,'County Summary'!$A$3:$B$122,2,FALSE),"18")</f>
        <v>17140</v>
      </c>
      <c r="G18" s="87">
        <v>0.92220000000000002</v>
      </c>
      <c r="H18" s="147">
        <f t="shared" si="5"/>
        <v>67.740241999999995</v>
      </c>
      <c r="I18" s="147">
        <f t="shared" si="6"/>
        <v>224.48919599999999</v>
      </c>
      <c r="J18" s="147">
        <f t="shared" si="7"/>
        <v>176.98970800000001</v>
      </c>
      <c r="K18" s="147">
        <f t="shared" si="8"/>
        <v>67.740241999999995</v>
      </c>
      <c r="L18" s="147">
        <f t="shared" si="9"/>
        <v>547.38798799999995</v>
      </c>
      <c r="M18" s="147">
        <f t="shared" si="10"/>
        <v>1170.6696219999999</v>
      </c>
    </row>
    <row r="19" spans="1:13" x14ac:dyDescent="0.3">
      <c r="A19" s="76" t="s">
        <v>14</v>
      </c>
      <c r="B19" s="75" t="s">
        <v>262</v>
      </c>
      <c r="C19" s="171" t="s">
        <v>998</v>
      </c>
      <c r="D19" s="172"/>
      <c r="E19" s="173"/>
      <c r="F19" s="77" t="str">
        <f>IFERROR(VLOOKUP(B19,'County Summary'!$A$3:$B$122,2,FALSE),"18")</f>
        <v>17140</v>
      </c>
      <c r="G19" s="87">
        <v>0.92220000000000002</v>
      </c>
      <c r="H19" s="147">
        <f t="shared" si="5"/>
        <v>67.740241999999995</v>
      </c>
      <c r="I19" s="147">
        <f t="shared" si="6"/>
        <v>224.48919599999999</v>
      </c>
      <c r="J19" s="147">
        <f t="shared" si="7"/>
        <v>176.98970800000001</v>
      </c>
      <c r="K19" s="147">
        <f t="shared" si="8"/>
        <v>67.740241999999995</v>
      </c>
      <c r="L19" s="147">
        <f t="shared" si="9"/>
        <v>547.38798799999995</v>
      </c>
      <c r="M19" s="147">
        <f t="shared" si="10"/>
        <v>1170.6696219999999</v>
      </c>
    </row>
    <row r="20" spans="1:13" x14ac:dyDescent="0.3">
      <c r="A20" s="76" t="s">
        <v>15</v>
      </c>
      <c r="B20" s="75" t="s">
        <v>119</v>
      </c>
      <c r="C20" s="171" t="s">
        <v>322</v>
      </c>
      <c r="D20" s="172"/>
      <c r="E20" s="173"/>
      <c r="F20" s="77" t="str">
        <f>IFERROR(VLOOKUP(B20,'County Summary'!$A$3:$B$122,2,FALSE),"18")</f>
        <v>17300</v>
      </c>
      <c r="G20" s="87">
        <v>0.8</v>
      </c>
      <c r="H20" s="147">
        <f t="shared" si="5"/>
        <v>61.128</v>
      </c>
      <c r="I20" s="147">
        <f t="shared" si="6"/>
        <v>205.404</v>
      </c>
      <c r="J20" s="147">
        <f t="shared" si="7"/>
        <v>161.94200000000001</v>
      </c>
      <c r="K20" s="147">
        <f t="shared" si="8"/>
        <v>61.128</v>
      </c>
      <c r="L20" s="147">
        <f t="shared" si="9"/>
        <v>504.55200000000002</v>
      </c>
      <c r="M20" s="147">
        <f t="shared" si="10"/>
        <v>1075.1080000000002</v>
      </c>
    </row>
    <row r="21" spans="1:13" ht="12" customHeight="1" x14ac:dyDescent="0.3">
      <c r="A21" s="76" t="s">
        <v>57</v>
      </c>
      <c r="B21" s="75" t="s">
        <v>292</v>
      </c>
      <c r="C21" s="171" t="s">
        <v>322</v>
      </c>
      <c r="D21" s="172"/>
      <c r="E21" s="173"/>
      <c r="F21" s="77" t="str">
        <f>IFERROR(VLOOKUP(B21,'County Summary'!$A$3:$B$122,2,FALSE),"18")</f>
        <v>17300</v>
      </c>
      <c r="G21" s="87">
        <v>0.8</v>
      </c>
      <c r="H21" s="147">
        <f t="shared" si="5"/>
        <v>61.128</v>
      </c>
      <c r="I21" s="147">
        <f t="shared" si="6"/>
        <v>205.404</v>
      </c>
      <c r="J21" s="147">
        <f t="shared" si="7"/>
        <v>161.94200000000001</v>
      </c>
      <c r="K21" s="147">
        <f t="shared" si="8"/>
        <v>61.128</v>
      </c>
      <c r="L21" s="147">
        <f t="shared" si="9"/>
        <v>504.55200000000002</v>
      </c>
      <c r="M21" s="147">
        <f t="shared" si="10"/>
        <v>1075.1080000000002</v>
      </c>
    </row>
    <row r="22" spans="1:13" x14ac:dyDescent="0.3">
      <c r="A22" s="76" t="s">
        <v>58</v>
      </c>
      <c r="B22" s="75" t="s">
        <v>165</v>
      </c>
      <c r="C22" s="174" t="s">
        <v>1048</v>
      </c>
      <c r="D22" s="175"/>
      <c r="E22" s="175"/>
      <c r="F22" s="77" t="str">
        <f>IFERROR(VLOOKUP(B22,'County Summary'!$A$3:$B$122,2,FALSE),"18")</f>
        <v>21060</v>
      </c>
      <c r="G22" s="87">
        <v>0.88029999999999997</v>
      </c>
      <c r="H22" s="147">
        <f t="shared" si="5"/>
        <v>65.473033000000001</v>
      </c>
      <c r="I22" s="147">
        <f t="shared" si="6"/>
        <v>217.94525399999998</v>
      </c>
      <c r="J22" s="147">
        <f t="shared" si="7"/>
        <v>171.830142</v>
      </c>
      <c r="K22" s="147">
        <f t="shared" si="8"/>
        <v>65.473033000000001</v>
      </c>
      <c r="L22" s="147">
        <f t="shared" si="9"/>
        <v>532.70036200000004</v>
      </c>
      <c r="M22" s="147">
        <f t="shared" si="10"/>
        <v>1137.903403</v>
      </c>
    </row>
    <row r="23" spans="1:13" x14ac:dyDescent="0.3">
      <c r="A23" s="76" t="s">
        <v>59</v>
      </c>
      <c r="B23" s="75" t="s">
        <v>195</v>
      </c>
      <c r="C23" s="174" t="s">
        <v>1048</v>
      </c>
      <c r="D23" s="175"/>
      <c r="E23" s="175"/>
      <c r="F23" s="77" t="str">
        <f>IFERROR(VLOOKUP(B23,'County Summary'!$A$3:$B$122,2,FALSE),"18")</f>
        <v>21060</v>
      </c>
      <c r="G23" s="87">
        <v>0.88029999999999997</v>
      </c>
      <c r="H23" s="147">
        <f t="shared" si="5"/>
        <v>65.473033000000001</v>
      </c>
      <c r="I23" s="147">
        <f t="shared" si="6"/>
        <v>217.94525399999998</v>
      </c>
      <c r="J23" s="147">
        <f t="shared" si="7"/>
        <v>171.830142</v>
      </c>
      <c r="K23" s="147">
        <f t="shared" si="8"/>
        <v>65.473033000000001</v>
      </c>
      <c r="L23" s="147">
        <f t="shared" si="9"/>
        <v>532.70036200000004</v>
      </c>
      <c r="M23" s="147">
        <f t="shared" si="10"/>
        <v>1137.903403</v>
      </c>
    </row>
    <row r="24" spans="1:13" x14ac:dyDescent="0.3">
      <c r="A24" s="76" t="s">
        <v>17</v>
      </c>
      <c r="B24" s="75" t="s">
        <v>92</v>
      </c>
      <c r="C24" s="171" t="s">
        <v>53</v>
      </c>
      <c r="D24" s="172"/>
      <c r="E24" s="173"/>
      <c r="F24" s="77" t="str">
        <f>IFERROR(VLOOKUP(B24,'County Summary'!$A$3:$B$122,2,FALSE),"18")</f>
        <v>26580</v>
      </c>
      <c r="G24" s="87">
        <v>0.86119999999999997</v>
      </c>
      <c r="H24" s="147">
        <f t="shared" si="5"/>
        <v>64.439532</v>
      </c>
      <c r="I24" s="147">
        <f t="shared" si="6"/>
        <v>214.96221600000001</v>
      </c>
      <c r="J24" s="147">
        <f t="shared" si="7"/>
        <v>169.47816799999998</v>
      </c>
      <c r="K24" s="147">
        <f t="shared" si="8"/>
        <v>64.439532</v>
      </c>
      <c r="L24" s="147">
        <f t="shared" si="9"/>
        <v>526.00504799999999</v>
      </c>
      <c r="M24" s="147">
        <f t="shared" si="10"/>
        <v>1122.9670120000001</v>
      </c>
    </row>
    <row r="25" spans="1:13" x14ac:dyDescent="0.3">
      <c r="A25" s="76" t="s">
        <v>1032</v>
      </c>
      <c r="B25" s="35" t="s">
        <v>69</v>
      </c>
      <c r="C25" s="171" t="s">
        <v>53</v>
      </c>
      <c r="D25" s="172"/>
      <c r="E25" s="173"/>
      <c r="F25" s="77" t="str">
        <f>IFERROR(VLOOKUP(B25,'County Summary'!$A$3:$B$122,2,FALSE),"18")</f>
        <v>26580</v>
      </c>
      <c r="G25" s="87">
        <v>0.86119999999999997</v>
      </c>
      <c r="H25" s="147">
        <f t="shared" si="5"/>
        <v>64.439532</v>
      </c>
      <c r="I25" s="147">
        <f t="shared" si="6"/>
        <v>214.96221600000001</v>
      </c>
      <c r="J25" s="147">
        <f t="shared" si="7"/>
        <v>169.47816799999998</v>
      </c>
      <c r="K25" s="147">
        <f t="shared" si="8"/>
        <v>64.439532</v>
      </c>
      <c r="L25" s="147">
        <f t="shared" si="9"/>
        <v>526.00504799999999</v>
      </c>
      <c r="M25" s="147">
        <f t="shared" si="10"/>
        <v>1122.9670120000001</v>
      </c>
    </row>
    <row r="26" spans="1:13" x14ac:dyDescent="0.3">
      <c r="A26" s="76" t="s">
        <v>18</v>
      </c>
      <c r="B26" s="75" t="s">
        <v>161</v>
      </c>
      <c r="C26" s="171" t="s">
        <v>53</v>
      </c>
      <c r="D26" s="172"/>
      <c r="E26" s="173"/>
      <c r="F26" s="77" t="str">
        <f>IFERROR(VLOOKUP(B26,'County Summary'!$A$3:$B$122,2,FALSE),"18")</f>
        <v>26580</v>
      </c>
      <c r="G26" s="87">
        <v>0.86119999999999997</v>
      </c>
      <c r="H26" s="147">
        <f t="shared" si="5"/>
        <v>64.439532</v>
      </c>
      <c r="I26" s="147">
        <f t="shared" si="6"/>
        <v>214.96221600000001</v>
      </c>
      <c r="J26" s="147">
        <f t="shared" si="7"/>
        <v>169.47816799999998</v>
      </c>
      <c r="K26" s="147">
        <f t="shared" si="8"/>
        <v>64.439532</v>
      </c>
      <c r="L26" s="147">
        <f t="shared" si="9"/>
        <v>526.00504799999999</v>
      </c>
      <c r="M26" s="147">
        <f t="shared" si="10"/>
        <v>1122.9670120000001</v>
      </c>
    </row>
    <row r="27" spans="1:13" x14ac:dyDescent="0.3">
      <c r="A27" s="76" t="s">
        <v>1041</v>
      </c>
      <c r="B27" s="85" t="s">
        <v>199</v>
      </c>
      <c r="C27" s="171" t="s">
        <v>53</v>
      </c>
      <c r="D27" s="172"/>
      <c r="E27" s="173"/>
      <c r="F27" s="77" t="str">
        <f>IFERROR(VLOOKUP(B27,'County Summary'!$A$3:$B$122,2,FALSE),"18")</f>
        <v>26580</v>
      </c>
      <c r="G27" s="87">
        <v>0.86119999999999997</v>
      </c>
      <c r="H27" s="147">
        <f t="shared" si="5"/>
        <v>64.439532</v>
      </c>
      <c r="I27" s="147">
        <f t="shared" si="6"/>
        <v>214.96221600000001</v>
      </c>
      <c r="J27" s="147">
        <f t="shared" si="7"/>
        <v>169.47816799999998</v>
      </c>
      <c r="K27" s="147">
        <f t="shared" si="8"/>
        <v>64.439532</v>
      </c>
      <c r="L27" s="147">
        <f t="shared" si="9"/>
        <v>526.00504799999999</v>
      </c>
      <c r="M27" s="147">
        <f t="shared" si="10"/>
        <v>1122.9670120000001</v>
      </c>
    </row>
    <row r="28" spans="1:13" x14ac:dyDescent="0.3">
      <c r="A28" s="76" t="s">
        <v>19</v>
      </c>
      <c r="B28" s="75" t="s">
        <v>90</v>
      </c>
      <c r="C28" s="171" t="s">
        <v>324</v>
      </c>
      <c r="D28" s="172"/>
      <c r="E28" s="173"/>
      <c r="F28" s="77" t="str">
        <f>IFERROR(VLOOKUP(B28,'County Summary'!$A$3:$B$122,2,FALSE),"18")</f>
        <v>30460</v>
      </c>
      <c r="G28" s="87">
        <v>0.92649999999999999</v>
      </c>
      <c r="H28" s="147">
        <f t="shared" si="5"/>
        <v>67.972915</v>
      </c>
      <c r="I28" s="147">
        <f t="shared" si="6"/>
        <v>225.16077000000001</v>
      </c>
      <c r="J28" s="147">
        <f t="shared" si="7"/>
        <v>177.51920999999999</v>
      </c>
      <c r="K28" s="147">
        <f t="shared" si="8"/>
        <v>67.972915</v>
      </c>
      <c r="L28" s="147">
        <f t="shared" si="9"/>
        <v>548.89530999999999</v>
      </c>
      <c r="M28" s="147">
        <f t="shared" si="10"/>
        <v>1174.0322649999998</v>
      </c>
    </row>
    <row r="29" spans="1:13" x14ac:dyDescent="0.3">
      <c r="A29" s="76" t="s">
        <v>20</v>
      </c>
      <c r="B29" s="75" t="s">
        <v>121</v>
      </c>
      <c r="C29" s="171" t="s">
        <v>324</v>
      </c>
      <c r="D29" s="172"/>
      <c r="E29" s="173"/>
      <c r="F29" s="77" t="str">
        <f>IFERROR(VLOOKUP(B29,'County Summary'!$A$3:$B$122,2,FALSE),"18")</f>
        <v>30460</v>
      </c>
      <c r="G29" s="87">
        <v>0.92649999999999999</v>
      </c>
      <c r="H29" s="147">
        <f t="shared" si="5"/>
        <v>67.972915</v>
      </c>
      <c r="I29" s="147">
        <f t="shared" si="6"/>
        <v>225.16077000000001</v>
      </c>
      <c r="J29" s="147">
        <f t="shared" si="7"/>
        <v>177.51920999999999</v>
      </c>
      <c r="K29" s="147">
        <f t="shared" si="8"/>
        <v>67.972915</v>
      </c>
      <c r="L29" s="147">
        <f t="shared" si="9"/>
        <v>548.89530999999999</v>
      </c>
      <c r="M29" s="147">
        <f t="shared" si="10"/>
        <v>1174.0322649999998</v>
      </c>
    </row>
    <row r="30" spans="1:13" x14ac:dyDescent="0.3">
      <c r="A30" s="76" t="s">
        <v>21</v>
      </c>
      <c r="B30" s="75" t="s">
        <v>139</v>
      </c>
      <c r="C30" s="171" t="s">
        <v>324</v>
      </c>
      <c r="D30" s="172"/>
      <c r="E30" s="173"/>
      <c r="F30" s="77" t="str">
        <f>IFERROR(VLOOKUP(B30,'County Summary'!$A$3:$B$122,2,FALSE),"18")</f>
        <v>30460</v>
      </c>
      <c r="G30" s="87">
        <v>0.92649999999999999</v>
      </c>
      <c r="H30" s="147">
        <f t="shared" si="5"/>
        <v>67.972915</v>
      </c>
      <c r="I30" s="147">
        <f t="shared" si="6"/>
        <v>225.16077000000001</v>
      </c>
      <c r="J30" s="147">
        <f t="shared" si="7"/>
        <v>177.51920999999999</v>
      </c>
      <c r="K30" s="147">
        <f t="shared" si="8"/>
        <v>67.972915</v>
      </c>
      <c r="L30" s="147">
        <f t="shared" si="9"/>
        <v>548.89530999999999</v>
      </c>
      <c r="M30" s="147">
        <f t="shared" si="10"/>
        <v>1174.0322649999998</v>
      </c>
    </row>
    <row r="31" spans="1:13" x14ac:dyDescent="0.3">
      <c r="A31" s="76" t="s">
        <v>22</v>
      </c>
      <c r="B31" s="75" t="s">
        <v>185</v>
      </c>
      <c r="C31" s="171" t="s">
        <v>324</v>
      </c>
      <c r="D31" s="172"/>
      <c r="E31" s="173"/>
      <c r="F31" s="77" t="str">
        <f>IFERROR(VLOOKUP(B31,'County Summary'!$A$3:$B$122,2,FALSE),"18")</f>
        <v>30460</v>
      </c>
      <c r="G31" s="87">
        <v>0.92649999999999999</v>
      </c>
      <c r="H31" s="147">
        <f t="shared" si="5"/>
        <v>67.972915</v>
      </c>
      <c r="I31" s="147">
        <f t="shared" si="6"/>
        <v>225.16077000000001</v>
      </c>
      <c r="J31" s="147">
        <f t="shared" si="7"/>
        <v>177.51920999999999</v>
      </c>
      <c r="K31" s="147">
        <f t="shared" si="8"/>
        <v>67.972915</v>
      </c>
      <c r="L31" s="147">
        <f t="shared" si="9"/>
        <v>548.89530999999999</v>
      </c>
      <c r="M31" s="147">
        <f t="shared" si="10"/>
        <v>1174.0322649999998</v>
      </c>
    </row>
    <row r="32" spans="1:13" x14ac:dyDescent="0.3">
      <c r="A32" s="76" t="s">
        <v>23</v>
      </c>
      <c r="B32" s="75" t="s">
        <v>280</v>
      </c>
      <c r="C32" s="171" t="s">
        <v>324</v>
      </c>
      <c r="D32" s="172"/>
      <c r="E32" s="173"/>
      <c r="F32" s="77" t="str">
        <f>IFERROR(VLOOKUP(B32,'County Summary'!$A$3:$B$122,2,FALSE),"18")</f>
        <v>30460</v>
      </c>
      <c r="G32" s="87">
        <v>0.92649999999999999</v>
      </c>
      <c r="H32" s="147">
        <f t="shared" si="5"/>
        <v>67.972915</v>
      </c>
      <c r="I32" s="147">
        <f t="shared" si="6"/>
        <v>225.16077000000001</v>
      </c>
      <c r="J32" s="147">
        <f t="shared" si="7"/>
        <v>177.51920999999999</v>
      </c>
      <c r="K32" s="147">
        <f t="shared" si="8"/>
        <v>67.972915</v>
      </c>
      <c r="L32" s="147">
        <f t="shared" si="9"/>
        <v>548.89530999999999</v>
      </c>
      <c r="M32" s="147">
        <f t="shared" si="10"/>
        <v>1174.0322649999998</v>
      </c>
    </row>
    <row r="33" spans="1:13" x14ac:dyDescent="0.3">
      <c r="A33" s="76" t="s">
        <v>24</v>
      </c>
      <c r="B33" s="75" t="s">
        <v>310</v>
      </c>
      <c r="C33" s="171" t="s">
        <v>324</v>
      </c>
      <c r="D33" s="172"/>
      <c r="E33" s="173"/>
      <c r="F33" s="77" t="str">
        <f>IFERROR(VLOOKUP(B33,'County Summary'!$A$3:$B$122,2,FALSE),"18")</f>
        <v>30460</v>
      </c>
      <c r="G33" s="87">
        <v>0.92649999999999999</v>
      </c>
      <c r="H33" s="147">
        <f t="shared" si="5"/>
        <v>67.972915</v>
      </c>
      <c r="I33" s="147">
        <f t="shared" si="6"/>
        <v>225.16077000000001</v>
      </c>
      <c r="J33" s="147">
        <f t="shared" si="7"/>
        <v>177.51920999999999</v>
      </c>
      <c r="K33" s="147">
        <f t="shared" si="8"/>
        <v>67.972915</v>
      </c>
      <c r="L33" s="147">
        <f t="shared" si="9"/>
        <v>548.89530999999999</v>
      </c>
      <c r="M33" s="147">
        <f t="shared" si="10"/>
        <v>1174.0322649999998</v>
      </c>
    </row>
    <row r="34" spans="1:13" x14ac:dyDescent="0.3">
      <c r="A34" s="76" t="s">
        <v>25</v>
      </c>
      <c r="B34" s="75" t="s">
        <v>102</v>
      </c>
      <c r="C34" s="171" t="s">
        <v>999</v>
      </c>
      <c r="D34" s="172"/>
      <c r="E34" s="173"/>
      <c r="F34" s="77" t="str">
        <f>IFERROR(VLOOKUP(B34,'County Summary'!$A$3:$B$122,2,FALSE),"18")</f>
        <v>31140</v>
      </c>
      <c r="G34" s="87">
        <v>0.93269999999999997</v>
      </c>
      <c r="H34" s="147">
        <f t="shared" si="5"/>
        <v>68.308396999999999</v>
      </c>
      <c r="I34" s="147">
        <f t="shared" si="6"/>
        <v>226.12908599999997</v>
      </c>
      <c r="J34" s="147">
        <f t="shared" si="7"/>
        <v>178.282678</v>
      </c>
      <c r="K34" s="147">
        <f t="shared" si="8"/>
        <v>68.308396999999999</v>
      </c>
      <c r="L34" s="147">
        <f t="shared" si="9"/>
        <v>551.06865800000003</v>
      </c>
      <c r="M34" s="147">
        <f t="shared" si="10"/>
        <v>1178.880727</v>
      </c>
    </row>
    <row r="35" spans="1:13" x14ac:dyDescent="0.3">
      <c r="A35" s="76" t="s">
        <v>60</v>
      </c>
      <c r="B35" s="75" t="s">
        <v>175</v>
      </c>
      <c r="C35" s="171" t="s">
        <v>999</v>
      </c>
      <c r="D35" s="172"/>
      <c r="E35" s="173"/>
      <c r="F35" s="77" t="str">
        <f>IFERROR(VLOOKUP(B35,'County Summary'!$A$3:$B$122,2,FALSE),"18")</f>
        <v>31140</v>
      </c>
      <c r="G35" s="87">
        <v>0.93269999999999997</v>
      </c>
      <c r="H35" s="147">
        <f t="shared" si="5"/>
        <v>68.308396999999999</v>
      </c>
      <c r="I35" s="147">
        <f t="shared" si="6"/>
        <v>226.12908599999997</v>
      </c>
      <c r="J35" s="147">
        <f t="shared" si="7"/>
        <v>178.282678</v>
      </c>
      <c r="K35" s="147">
        <f t="shared" si="8"/>
        <v>68.308396999999999</v>
      </c>
      <c r="L35" s="147">
        <f t="shared" si="9"/>
        <v>551.06865800000003</v>
      </c>
      <c r="M35" s="147">
        <f t="shared" si="10"/>
        <v>1178.880727</v>
      </c>
    </row>
    <row r="36" spans="1:13" x14ac:dyDescent="0.3">
      <c r="A36" s="76" t="s">
        <v>26</v>
      </c>
      <c r="B36" s="75" t="s">
        <v>183</v>
      </c>
      <c r="C36" s="171" t="s">
        <v>999</v>
      </c>
      <c r="D36" s="172"/>
      <c r="E36" s="173"/>
      <c r="F36" s="77" t="str">
        <f>IFERROR(VLOOKUP(B36,'County Summary'!$A$3:$B$122,2,FALSE),"18")</f>
        <v>31140</v>
      </c>
      <c r="G36" s="87">
        <v>0.93269999999999997</v>
      </c>
      <c r="H36" s="147">
        <f t="shared" si="5"/>
        <v>68.308396999999999</v>
      </c>
      <c r="I36" s="147">
        <f t="shared" si="6"/>
        <v>226.12908599999997</v>
      </c>
      <c r="J36" s="147">
        <f t="shared" si="7"/>
        <v>178.282678</v>
      </c>
      <c r="K36" s="147">
        <f t="shared" si="8"/>
        <v>68.308396999999999</v>
      </c>
      <c r="L36" s="147">
        <f t="shared" si="9"/>
        <v>551.06865800000003</v>
      </c>
      <c r="M36" s="147">
        <f t="shared" si="10"/>
        <v>1178.880727</v>
      </c>
    </row>
    <row r="37" spans="1:13" x14ac:dyDescent="0.3">
      <c r="A37" s="88" t="s">
        <v>61</v>
      </c>
      <c r="B37" s="89" t="s">
        <v>234</v>
      </c>
      <c r="C37" s="183" t="s">
        <v>999</v>
      </c>
      <c r="D37" s="184"/>
      <c r="E37" s="184"/>
      <c r="F37" s="77" t="str">
        <f>IFERROR(VLOOKUP(B37,'County Summary'!$A$3:$B$122,2,FALSE),"18")</f>
        <v>31140</v>
      </c>
      <c r="G37" s="87">
        <v>0.93269999999999997</v>
      </c>
      <c r="H37" s="147">
        <f t="shared" si="5"/>
        <v>68.308396999999999</v>
      </c>
      <c r="I37" s="147">
        <f t="shared" si="6"/>
        <v>226.12908599999997</v>
      </c>
      <c r="J37" s="147">
        <f t="shared" si="7"/>
        <v>178.282678</v>
      </c>
      <c r="K37" s="147">
        <f t="shared" si="8"/>
        <v>68.308396999999999</v>
      </c>
      <c r="L37" s="147">
        <f t="shared" si="9"/>
        <v>551.06865800000003</v>
      </c>
      <c r="M37" s="147">
        <f t="shared" si="10"/>
        <v>1178.880727</v>
      </c>
    </row>
    <row r="38" spans="1:13" x14ac:dyDescent="0.3">
      <c r="A38" s="76" t="s">
        <v>62</v>
      </c>
      <c r="B38" s="90" t="s">
        <v>250</v>
      </c>
      <c r="C38" s="171" t="s">
        <v>999</v>
      </c>
      <c r="D38" s="172"/>
      <c r="E38" s="173"/>
      <c r="F38" s="77" t="str">
        <f>IFERROR(VLOOKUP(B38,'County Summary'!$A$3:$B$122,2,FALSE),"18")</f>
        <v>31140</v>
      </c>
      <c r="G38" s="87">
        <v>0.93269999999999997</v>
      </c>
      <c r="H38" s="147">
        <f t="shared" si="5"/>
        <v>68.308396999999999</v>
      </c>
      <c r="I38" s="147">
        <f t="shared" si="6"/>
        <v>226.12908599999997</v>
      </c>
      <c r="J38" s="147">
        <f t="shared" si="7"/>
        <v>178.282678</v>
      </c>
      <c r="K38" s="147">
        <f t="shared" si="8"/>
        <v>68.308396999999999</v>
      </c>
      <c r="L38" s="147">
        <f t="shared" si="9"/>
        <v>551.06865800000003</v>
      </c>
      <c r="M38" s="147">
        <f t="shared" si="10"/>
        <v>1178.880727</v>
      </c>
    </row>
    <row r="39" spans="1:13" x14ac:dyDescent="0.3">
      <c r="A39" s="76" t="s">
        <v>27</v>
      </c>
      <c r="B39" s="75" t="s">
        <v>256</v>
      </c>
      <c r="C39" s="171" t="s">
        <v>999</v>
      </c>
      <c r="D39" s="172"/>
      <c r="E39" s="173"/>
      <c r="F39" s="77" t="str">
        <f>IFERROR(VLOOKUP(B39,'County Summary'!$A$3:$B$122,2,FALSE),"18")</f>
        <v>31140</v>
      </c>
      <c r="G39" s="87">
        <v>0.93269999999999997</v>
      </c>
      <c r="H39" s="147">
        <f t="shared" si="5"/>
        <v>68.308396999999999</v>
      </c>
      <c r="I39" s="147">
        <f t="shared" si="6"/>
        <v>226.12908599999997</v>
      </c>
      <c r="J39" s="147">
        <f t="shared" si="7"/>
        <v>178.282678</v>
      </c>
      <c r="K39" s="147">
        <f t="shared" si="8"/>
        <v>68.308396999999999</v>
      </c>
      <c r="L39" s="147">
        <f t="shared" si="9"/>
        <v>551.06865800000003</v>
      </c>
      <c r="M39" s="147">
        <f t="shared" si="10"/>
        <v>1178.880727</v>
      </c>
    </row>
    <row r="40" spans="1:13" x14ac:dyDescent="0.3">
      <c r="A40" s="76" t="s">
        <v>63</v>
      </c>
      <c r="B40" s="75" t="s">
        <v>282</v>
      </c>
      <c r="C40" s="171" t="s">
        <v>999</v>
      </c>
      <c r="D40" s="172"/>
      <c r="E40" s="173"/>
      <c r="F40" s="77" t="str">
        <f>IFERROR(VLOOKUP(B40,'County Summary'!$A$3:$B$122,2,FALSE),"18")</f>
        <v>31140</v>
      </c>
      <c r="G40" s="87">
        <v>0.93269999999999997</v>
      </c>
      <c r="H40" s="147">
        <f t="shared" si="5"/>
        <v>68.308396999999999</v>
      </c>
      <c r="I40" s="147">
        <f t="shared" si="6"/>
        <v>226.12908599999997</v>
      </c>
      <c r="J40" s="147">
        <f t="shared" si="7"/>
        <v>178.282678</v>
      </c>
      <c r="K40" s="147">
        <f t="shared" si="8"/>
        <v>68.308396999999999</v>
      </c>
      <c r="L40" s="147">
        <f t="shared" si="9"/>
        <v>551.06865800000003</v>
      </c>
      <c r="M40" s="147">
        <f t="shared" si="10"/>
        <v>1178.880727</v>
      </c>
    </row>
    <row r="41" spans="1:13" x14ac:dyDescent="0.3">
      <c r="A41" s="76" t="s">
        <v>64</v>
      </c>
      <c r="B41" s="75" t="s">
        <v>286</v>
      </c>
      <c r="C41" s="171" t="s">
        <v>999</v>
      </c>
      <c r="D41" s="172"/>
      <c r="E41" s="173"/>
      <c r="F41" s="77" t="str">
        <f>IFERROR(VLOOKUP(B41,'County Summary'!$A$3:$B$122,2,FALSE),"18")</f>
        <v>31140</v>
      </c>
      <c r="G41" s="87">
        <v>0.93269999999999997</v>
      </c>
      <c r="H41" s="147">
        <f t="shared" si="5"/>
        <v>68.308396999999999</v>
      </c>
      <c r="I41" s="147">
        <f t="shared" si="6"/>
        <v>226.12908599999997</v>
      </c>
      <c r="J41" s="147">
        <f t="shared" si="7"/>
        <v>178.282678</v>
      </c>
      <c r="K41" s="147">
        <f t="shared" si="8"/>
        <v>68.308396999999999</v>
      </c>
      <c r="L41" s="147">
        <f t="shared" si="9"/>
        <v>551.06865800000003</v>
      </c>
      <c r="M41" s="147">
        <f t="shared" si="10"/>
        <v>1178.880727</v>
      </c>
    </row>
    <row r="42" spans="1:13" x14ac:dyDescent="0.3">
      <c r="A42" s="76" t="s">
        <v>28</v>
      </c>
      <c r="B42" s="75" t="s">
        <v>131</v>
      </c>
      <c r="C42" s="171" t="s">
        <v>54</v>
      </c>
      <c r="D42" s="172"/>
      <c r="E42" s="173"/>
      <c r="F42" s="77" t="str">
        <f>IFERROR(VLOOKUP(B42,'County Summary'!$A$3:$B$122,2,FALSE),"18")</f>
        <v>36980</v>
      </c>
      <c r="G42" s="87">
        <v>0.86499999999999999</v>
      </c>
      <c r="H42" s="147">
        <f t="shared" si="5"/>
        <v>64.645150000000001</v>
      </c>
      <c r="I42" s="147">
        <f t="shared" si="6"/>
        <v>215.5557</v>
      </c>
      <c r="J42" s="147">
        <f t="shared" si="7"/>
        <v>169.9461</v>
      </c>
      <c r="K42" s="147">
        <f t="shared" si="8"/>
        <v>64.645150000000001</v>
      </c>
      <c r="L42" s="147">
        <f t="shared" si="9"/>
        <v>527.33709999999996</v>
      </c>
      <c r="M42" s="147">
        <f t="shared" si="10"/>
        <v>1125.9386500000001</v>
      </c>
    </row>
    <row r="43" spans="1:13" x14ac:dyDescent="0.3">
      <c r="A43" s="76" t="s">
        <v>65</v>
      </c>
      <c r="B43" s="78" t="s">
        <v>221</v>
      </c>
      <c r="C43" s="171" t="s">
        <v>54</v>
      </c>
      <c r="D43" s="172"/>
      <c r="E43" s="173"/>
      <c r="F43" s="77" t="str">
        <f>IFERROR(VLOOKUP(B43,'County Summary'!$A$3:$B$122,2,FALSE),"18")</f>
        <v>36980</v>
      </c>
      <c r="G43" s="87">
        <v>0.86499999999999999</v>
      </c>
      <c r="H43" s="148">
        <f t="shared" si="5"/>
        <v>64.645150000000001</v>
      </c>
      <c r="I43" s="148">
        <f t="shared" si="6"/>
        <v>215.5557</v>
      </c>
      <c r="J43" s="148">
        <f t="shared" si="7"/>
        <v>169.9461</v>
      </c>
      <c r="K43" s="148">
        <f t="shared" si="8"/>
        <v>64.645150000000001</v>
      </c>
      <c r="L43" s="148">
        <f t="shared" si="9"/>
        <v>527.33709999999996</v>
      </c>
      <c r="M43" s="148">
        <f t="shared" si="10"/>
        <v>1125.9386500000001</v>
      </c>
    </row>
    <row r="44" spans="1:13" x14ac:dyDescent="0.3">
      <c r="A44" s="79" t="s">
        <v>1042</v>
      </c>
      <c r="B44" s="91" t="s">
        <v>79</v>
      </c>
      <c r="C44" s="174" t="s">
        <v>1045</v>
      </c>
      <c r="D44" s="175"/>
      <c r="E44" s="179"/>
      <c r="F44" s="77" t="str">
        <f>IFERROR(VLOOKUP(B44,'County Summary'!$A$3:$B$122,2,FALSE),"18")</f>
        <v>37140</v>
      </c>
      <c r="G44" s="86">
        <v>0.87819999999999998</v>
      </c>
      <c r="H44" s="149">
        <f t="shared" si="5"/>
        <v>65.359402000000003</v>
      </c>
      <c r="I44" s="149">
        <f t="shared" si="6"/>
        <v>217.617276</v>
      </c>
      <c r="J44" s="149">
        <f t="shared" si="7"/>
        <v>171.57154800000001</v>
      </c>
      <c r="K44" s="149">
        <f t="shared" si="8"/>
        <v>65.359402000000003</v>
      </c>
      <c r="L44" s="149">
        <f t="shared" si="9"/>
        <v>531.96422800000005</v>
      </c>
      <c r="M44" s="149">
        <f t="shared" si="10"/>
        <v>1136.261182</v>
      </c>
    </row>
    <row r="45" spans="1:13" x14ac:dyDescent="0.3">
      <c r="A45" s="79" t="s">
        <v>1043</v>
      </c>
      <c r="B45" s="91" t="s">
        <v>112</v>
      </c>
      <c r="C45" s="174" t="s">
        <v>1045</v>
      </c>
      <c r="D45" s="175"/>
      <c r="E45" s="179"/>
      <c r="F45" s="77" t="str">
        <f>IFERROR(VLOOKUP(B45,'County Summary'!$A$3:$B$122,2,FALSE),"18")</f>
        <v>37140</v>
      </c>
      <c r="G45" s="86">
        <v>0.87819999999999998</v>
      </c>
      <c r="H45" s="149">
        <f t="shared" si="5"/>
        <v>65.359402000000003</v>
      </c>
      <c r="I45" s="149">
        <f t="shared" si="6"/>
        <v>217.617276</v>
      </c>
      <c r="J45" s="149">
        <f t="shared" si="7"/>
        <v>171.57154800000001</v>
      </c>
      <c r="K45" s="149">
        <f t="shared" si="8"/>
        <v>65.359402000000003</v>
      </c>
      <c r="L45" s="149">
        <f t="shared" si="9"/>
        <v>531.96422800000005</v>
      </c>
      <c r="M45" s="149">
        <f t="shared" si="10"/>
        <v>1136.261182</v>
      </c>
    </row>
    <row r="46" spans="1:13" x14ac:dyDescent="0.3">
      <c r="A46" s="79" t="s">
        <v>1044</v>
      </c>
      <c r="B46" s="91" t="s">
        <v>211</v>
      </c>
      <c r="C46" s="174" t="s">
        <v>1045</v>
      </c>
      <c r="D46" s="175"/>
      <c r="E46" s="179"/>
      <c r="F46" s="77" t="str">
        <f>IFERROR(VLOOKUP(B46,'County Summary'!$A$3:$B$122,2,FALSE),"18")</f>
        <v>37140</v>
      </c>
      <c r="G46" s="86">
        <v>0.87819999999999998</v>
      </c>
      <c r="H46" s="149">
        <f t="shared" si="5"/>
        <v>65.359402000000003</v>
      </c>
      <c r="I46" s="149">
        <f t="shared" si="6"/>
        <v>217.617276</v>
      </c>
      <c r="J46" s="149">
        <f t="shared" si="7"/>
        <v>171.57154800000001</v>
      </c>
      <c r="K46" s="149">
        <f t="shared" si="8"/>
        <v>65.359402000000003</v>
      </c>
      <c r="L46" s="149">
        <f t="shared" si="9"/>
        <v>531.96422800000005</v>
      </c>
      <c r="M46" s="149">
        <f t="shared" si="10"/>
        <v>1136.261182</v>
      </c>
    </row>
    <row r="47" spans="1:13" ht="13.5" thickBot="1" x14ac:dyDescent="0.35">
      <c r="A47" s="79" t="s">
        <v>988</v>
      </c>
      <c r="B47" s="91" t="s">
        <v>217</v>
      </c>
      <c r="C47" s="180" t="s">
        <v>1045</v>
      </c>
      <c r="D47" s="181"/>
      <c r="E47" s="182"/>
      <c r="F47" s="134" t="str">
        <f>IFERROR(VLOOKUP(B47,'County Summary'!$A$3:$B$122,2,FALSE),"18")</f>
        <v>37140</v>
      </c>
      <c r="G47" s="135">
        <v>0.87819999999999998</v>
      </c>
      <c r="H47" s="149">
        <f t="shared" si="5"/>
        <v>65.359402000000003</v>
      </c>
      <c r="I47" s="149">
        <f t="shared" si="6"/>
        <v>217.617276</v>
      </c>
      <c r="J47" s="149">
        <f t="shared" si="7"/>
        <v>171.57154800000001</v>
      </c>
      <c r="K47" s="149">
        <f t="shared" si="8"/>
        <v>65.359402000000003</v>
      </c>
      <c r="L47" s="149">
        <f t="shared" si="9"/>
        <v>531.96422800000005</v>
      </c>
      <c r="M47" s="149">
        <f t="shared" si="10"/>
        <v>1136.261182</v>
      </c>
    </row>
    <row r="48" spans="1:13" ht="13.5" thickBot="1" x14ac:dyDescent="0.35">
      <c r="A48" s="136" t="s">
        <v>1000</v>
      </c>
      <c r="B48" s="137" t="s">
        <v>1020</v>
      </c>
      <c r="C48" s="176" t="s">
        <v>1031</v>
      </c>
      <c r="D48" s="177"/>
      <c r="E48" s="178"/>
      <c r="F48" s="138" t="str">
        <f>IFERROR(VLOOKUP(B48,'County Summary'!$A$3:$B$122,2,FALSE),"18")</f>
        <v>18</v>
      </c>
      <c r="G48" s="139">
        <v>0.8145</v>
      </c>
      <c r="H48" s="150">
        <f t="shared" ref="H48" si="11">$H$7*G48+$H$8</f>
        <v>61.912594999999996</v>
      </c>
      <c r="I48" s="150">
        <f t="shared" ref="I48" si="12">$I$7*G48+$I$8</f>
        <v>207.66861</v>
      </c>
      <c r="J48" s="150">
        <f t="shared" ref="J48" si="13">$J$7*G48+$J$8</f>
        <v>163.72753</v>
      </c>
      <c r="K48" s="150">
        <f t="shared" ref="K48" si="14">$K$7*G48+$K$8</f>
        <v>61.912594999999996</v>
      </c>
      <c r="L48" s="150">
        <f t="shared" ref="L48" si="15">$L$7*G48+$L$8</f>
        <v>509.63483000000002</v>
      </c>
      <c r="M48" s="150">
        <f t="shared" ref="M48" si="16">$M$7*G48+$M$8</f>
        <v>1086.4471450000001</v>
      </c>
    </row>
    <row r="49" spans="1:13" ht="13.5" thickBot="1" x14ac:dyDescent="0.35"/>
    <row r="50" spans="1:13" x14ac:dyDescent="0.3">
      <c r="A50" s="151"/>
      <c r="B50" s="152"/>
      <c r="C50" s="152"/>
      <c r="D50" s="152"/>
      <c r="E50" s="152"/>
      <c r="F50" s="153"/>
      <c r="G50" s="152"/>
      <c r="H50" s="152"/>
      <c r="I50" s="152"/>
      <c r="J50" s="152"/>
      <c r="K50" s="152"/>
      <c r="L50" s="152"/>
      <c r="M50" s="154"/>
    </row>
    <row r="51" spans="1:13" ht="15.5" x14ac:dyDescent="0.3">
      <c r="A51" s="155"/>
      <c r="B51" s="156"/>
      <c r="C51" s="156"/>
      <c r="D51" s="156"/>
      <c r="E51" s="157" t="s">
        <v>51</v>
      </c>
      <c r="F51" s="157"/>
      <c r="G51" s="157"/>
      <c r="H51" s="156"/>
      <c r="I51" s="156"/>
      <c r="J51" s="156"/>
      <c r="K51" s="156"/>
      <c r="L51" s="156"/>
      <c r="M51" s="158"/>
    </row>
    <row r="52" spans="1:13" x14ac:dyDescent="0.3">
      <c r="A52" s="155"/>
      <c r="B52" s="156"/>
      <c r="C52" s="156"/>
      <c r="D52" s="156"/>
      <c r="E52" s="156"/>
      <c r="F52" s="159"/>
      <c r="G52" s="156"/>
      <c r="H52" s="156"/>
      <c r="I52" s="156"/>
      <c r="J52" s="156"/>
      <c r="K52" s="156"/>
      <c r="L52" s="156"/>
      <c r="M52" s="158"/>
    </row>
    <row r="53" spans="1:13" x14ac:dyDescent="0.3">
      <c r="A53" s="160" t="s">
        <v>37</v>
      </c>
      <c r="B53" s="156"/>
      <c r="C53" s="161" t="s">
        <v>44</v>
      </c>
      <c r="D53" s="159" t="s">
        <v>42</v>
      </c>
      <c r="E53" s="159"/>
      <c r="F53" s="159" t="s">
        <v>68</v>
      </c>
      <c r="G53" s="159" t="s">
        <v>40</v>
      </c>
      <c r="H53" s="159"/>
      <c r="I53" s="159"/>
      <c r="J53" s="159"/>
      <c r="K53" s="162" t="s">
        <v>41</v>
      </c>
      <c r="L53" s="163" t="s">
        <v>43</v>
      </c>
      <c r="M53" s="158"/>
    </row>
    <row r="54" spans="1:13" x14ac:dyDescent="0.3">
      <c r="A54" s="155"/>
      <c r="B54" s="156"/>
      <c r="C54" s="162"/>
      <c r="D54" s="156"/>
      <c r="E54" s="156"/>
      <c r="F54" s="159"/>
      <c r="G54" s="159"/>
      <c r="H54" s="159"/>
      <c r="I54" s="159"/>
      <c r="J54" s="159"/>
      <c r="K54" s="162"/>
      <c r="L54" s="156"/>
      <c r="M54" s="158"/>
    </row>
    <row r="55" spans="1:13" x14ac:dyDescent="0.3">
      <c r="A55" s="160" t="s">
        <v>1030</v>
      </c>
      <c r="B55" s="156"/>
      <c r="C55" s="162" t="s">
        <v>44</v>
      </c>
      <c r="D55" s="159" t="s">
        <v>45</v>
      </c>
      <c r="E55" s="159"/>
      <c r="F55" s="159" t="s">
        <v>68</v>
      </c>
      <c r="G55" s="159" t="s">
        <v>40</v>
      </c>
      <c r="H55" s="159"/>
      <c r="I55" s="159"/>
      <c r="J55" s="159"/>
      <c r="K55" s="162" t="s">
        <v>41</v>
      </c>
      <c r="L55" s="163" t="s">
        <v>48</v>
      </c>
      <c r="M55" s="158"/>
    </row>
    <row r="56" spans="1:13" x14ac:dyDescent="0.3">
      <c r="A56" s="155"/>
      <c r="B56" s="156"/>
      <c r="C56" s="162"/>
      <c r="D56" s="156"/>
      <c r="E56" s="156"/>
      <c r="F56" s="159"/>
      <c r="G56" s="159"/>
      <c r="H56" s="159"/>
      <c r="I56" s="159"/>
      <c r="J56" s="159"/>
      <c r="K56" s="162"/>
      <c r="L56" s="156"/>
      <c r="M56" s="158"/>
    </row>
    <row r="57" spans="1:13" x14ac:dyDescent="0.3">
      <c r="A57" s="160" t="s">
        <v>38</v>
      </c>
      <c r="B57" s="156"/>
      <c r="C57" s="162" t="s">
        <v>44</v>
      </c>
      <c r="D57" s="159" t="s">
        <v>46</v>
      </c>
      <c r="E57" s="159"/>
      <c r="F57" s="159" t="s">
        <v>68</v>
      </c>
      <c r="G57" s="159" t="s">
        <v>40</v>
      </c>
      <c r="H57" s="159"/>
      <c r="I57" s="159"/>
      <c r="J57" s="159"/>
      <c r="K57" s="162" t="s">
        <v>41</v>
      </c>
      <c r="L57" s="163" t="s">
        <v>49</v>
      </c>
      <c r="M57" s="158"/>
    </row>
    <row r="58" spans="1:13" x14ac:dyDescent="0.3">
      <c r="A58" s="155"/>
      <c r="B58" s="156"/>
      <c r="C58" s="162"/>
      <c r="D58" s="156"/>
      <c r="E58" s="156"/>
      <c r="F58" s="159"/>
      <c r="G58" s="159"/>
      <c r="H58" s="159"/>
      <c r="I58" s="159"/>
      <c r="J58" s="159"/>
      <c r="K58" s="162"/>
      <c r="L58" s="156"/>
      <c r="M58" s="158"/>
    </row>
    <row r="59" spans="1:13" x14ac:dyDescent="0.3">
      <c r="A59" s="160" t="s">
        <v>39</v>
      </c>
      <c r="B59" s="156"/>
      <c r="C59" s="162" t="s">
        <v>44</v>
      </c>
      <c r="D59" s="159" t="s">
        <v>47</v>
      </c>
      <c r="E59" s="159"/>
      <c r="F59" s="159" t="s">
        <v>68</v>
      </c>
      <c r="G59" s="159" t="s">
        <v>40</v>
      </c>
      <c r="H59" s="159"/>
      <c r="I59" s="159"/>
      <c r="J59" s="159"/>
      <c r="K59" s="162" t="s">
        <v>41</v>
      </c>
      <c r="L59" s="163" t="s">
        <v>50</v>
      </c>
      <c r="M59" s="158"/>
    </row>
    <row r="60" spans="1:13" ht="13.5" thickBot="1" x14ac:dyDescent="0.35">
      <c r="A60" s="164"/>
      <c r="B60" s="165"/>
      <c r="C60" s="165"/>
      <c r="D60" s="165"/>
      <c r="E60" s="165"/>
      <c r="F60" s="166"/>
      <c r="G60" s="165"/>
      <c r="H60" s="165"/>
      <c r="I60" s="165"/>
      <c r="J60" s="165"/>
      <c r="K60" s="165"/>
      <c r="L60" s="165"/>
      <c r="M60" s="167"/>
    </row>
  </sheetData>
  <autoFilter ref="A5:M48" xr:uid="{D34BA324-8BAC-4CDC-8946-7762073B348D}">
    <filterColumn colId="2" showButton="0"/>
    <filterColumn colId="3" showButton="0"/>
  </autoFilter>
  <mergeCells count="45">
    <mergeCell ref="C14:E14"/>
    <mergeCell ref="C5:E5"/>
    <mergeCell ref="C4:E4"/>
    <mergeCell ref="C8:E8"/>
    <mergeCell ref="C6:E6"/>
    <mergeCell ref="C7:E7"/>
    <mergeCell ref="C9:E9"/>
    <mergeCell ref="C10:E10"/>
    <mergeCell ref="C11:E11"/>
    <mergeCell ref="C12:E12"/>
    <mergeCell ref="C13:E13"/>
    <mergeCell ref="C23:E23"/>
    <mergeCell ref="C18:E18"/>
    <mergeCell ref="C21:E21"/>
    <mergeCell ref="C24:E24"/>
    <mergeCell ref="C48:E48"/>
    <mergeCell ref="C42:E42"/>
    <mergeCell ref="C26:E26"/>
    <mergeCell ref="C28:E28"/>
    <mergeCell ref="C29:E29"/>
    <mergeCell ref="C44:E44"/>
    <mergeCell ref="C45:E45"/>
    <mergeCell ref="C46:E46"/>
    <mergeCell ref="C47:E47"/>
    <mergeCell ref="C30:E30"/>
    <mergeCell ref="C35:E35"/>
    <mergeCell ref="C37:E37"/>
    <mergeCell ref="C15:E15"/>
    <mergeCell ref="C16:E16"/>
    <mergeCell ref="C19:E19"/>
    <mergeCell ref="C20:E20"/>
    <mergeCell ref="C22:E22"/>
    <mergeCell ref="C17:E17"/>
    <mergeCell ref="C31:E31"/>
    <mergeCell ref="C25:E25"/>
    <mergeCell ref="C27:E27"/>
    <mergeCell ref="C43:E43"/>
    <mergeCell ref="C39:E39"/>
    <mergeCell ref="C40:E40"/>
    <mergeCell ref="C41:E41"/>
    <mergeCell ref="C32:E32"/>
    <mergeCell ref="C38:E38"/>
    <mergeCell ref="C34:E34"/>
    <mergeCell ref="C36:E36"/>
    <mergeCell ref="C33:E33"/>
  </mergeCells>
  <phoneticPr fontId="0" type="noConversion"/>
  <conditionalFormatting sqref="A9:A47">
    <cfRule type="duplicateValues" dxfId="2" priority="3"/>
  </conditionalFormatting>
  <printOptions horizontalCentered="1"/>
  <pageMargins left="0.35" right="0.2" top="0.15" bottom="0.5" header="0.25" footer="0.53"/>
  <pageSetup scale="77" orientation="portrait" r:id="rId1"/>
  <headerFooter alignWithMargins="0">
    <oddFooter>&amp;L&amp;"Cambria,Regular"Prepared by Myers and Stauffer LC, &amp;D
&amp;R&amp;"Cambria,Regular"Page &amp;P of &amp;N</oddFooter>
  </headerFooter>
  <customProperties>
    <customPr name="OrphanNamesChecke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53666-FC30-4FCF-BA17-E21B52424308}">
  <sheetPr codeName="Sheet2">
    <pageSetUpPr fitToPage="1"/>
  </sheetPr>
  <dimension ref="A1:L30"/>
  <sheetViews>
    <sheetView zoomScaleNormal="100" zoomScaleSheetLayoutView="100" workbookViewId="0">
      <pane ySplit="2" topLeftCell="A3" activePane="bottomLeft" state="frozen"/>
      <selection pane="bottomLeft" activeCell="A12" sqref="A12"/>
    </sheetView>
  </sheetViews>
  <sheetFormatPr defaultColWidth="11.453125" defaultRowHeight="15.5" x14ac:dyDescent="0.35"/>
  <cols>
    <col min="1" max="1" width="52.08984375" style="31" customWidth="1"/>
    <col min="2" max="2" width="11.1796875" style="31" bestFit="1" customWidth="1"/>
    <col min="3" max="3" width="46.6328125" style="31" bestFit="1" customWidth="1"/>
    <col min="4" max="4" width="13.7265625" style="31" customWidth="1"/>
    <col min="5" max="5" width="8.7265625" style="53" customWidth="1"/>
    <col min="6" max="6" width="10" style="31" customWidth="1"/>
    <col min="7" max="7" width="11.1796875" style="53" customWidth="1"/>
    <col min="8" max="9" width="12" style="53" bestFit="1" customWidth="1"/>
    <col min="10" max="10" width="10.7265625" style="53" customWidth="1"/>
    <col min="11" max="11" width="12" style="31" bestFit="1" customWidth="1"/>
    <col min="12" max="12" width="13.453125" style="31" bestFit="1" customWidth="1"/>
    <col min="13" max="16384" width="11.453125" style="31"/>
  </cols>
  <sheetData>
    <row r="1" spans="1:12" ht="62.5" thickBot="1" x14ac:dyDescent="0.4">
      <c r="A1" s="203" t="s">
        <v>1059</v>
      </c>
    </row>
    <row r="2" spans="1:12" ht="53" thickBot="1" x14ac:dyDescent="0.4">
      <c r="A2" s="69" t="s">
        <v>36</v>
      </c>
      <c r="B2" s="70" t="s">
        <v>6</v>
      </c>
      <c r="C2" s="71" t="s">
        <v>312</v>
      </c>
      <c r="D2" s="71" t="s">
        <v>313</v>
      </c>
      <c r="E2" s="47" t="s">
        <v>314</v>
      </c>
      <c r="F2" s="47" t="s">
        <v>315</v>
      </c>
      <c r="G2" s="47" t="s">
        <v>1006</v>
      </c>
      <c r="H2" s="47" t="s">
        <v>1018</v>
      </c>
      <c r="I2" s="47" t="s">
        <v>1019</v>
      </c>
      <c r="J2" s="47" t="s">
        <v>1004</v>
      </c>
      <c r="K2" s="47" t="s">
        <v>316</v>
      </c>
      <c r="L2" s="72" t="s">
        <v>317</v>
      </c>
    </row>
    <row r="3" spans="1:12" x14ac:dyDescent="0.35">
      <c r="A3" s="113" t="s">
        <v>266</v>
      </c>
      <c r="B3" s="114" t="s">
        <v>987</v>
      </c>
      <c r="C3" s="168" t="s">
        <v>1049</v>
      </c>
      <c r="D3" s="115">
        <v>44098010</v>
      </c>
      <c r="E3" s="115" t="str">
        <f>VLOOKUP(A3,'County Summary'!$A$3:$B$122,2,FALSE)</f>
        <v>18</v>
      </c>
      <c r="F3" s="116">
        <f>VLOOKUP(A3,'County Summary'!$A$3:$K$122,5,FALSE)</f>
        <v>0.8145</v>
      </c>
      <c r="G3" s="117">
        <f>VLOOKUP(A3,'County Summary'!$A$3:$K$122,6,FALSE)</f>
        <v>61.912594999999996</v>
      </c>
      <c r="H3" s="117">
        <f>VLOOKUP(A3,'County Summary'!$A$3:$K$122,7,FALSE)</f>
        <v>207.66861</v>
      </c>
      <c r="I3" s="117">
        <f>VLOOKUP(A3,'County Summary'!$A$3:$K$122,8,FALSE)</f>
        <v>163.72753</v>
      </c>
      <c r="J3" s="117">
        <f>VLOOKUP(A3,'County Summary'!$A$3:$K$122,9,FALSE)</f>
        <v>61.912594999999996</v>
      </c>
      <c r="K3" s="117">
        <f>VLOOKUP(A3,'County Summary'!$A$3:$K$122,10,FALSE)</f>
        <v>509.63483000000002</v>
      </c>
      <c r="L3" s="118">
        <f>VLOOKUP(A3,'County Summary'!$A$3:$K$122,11,FALSE)</f>
        <v>1086.4471450000001</v>
      </c>
    </row>
    <row r="4" spans="1:12" x14ac:dyDescent="0.35">
      <c r="A4" s="60" t="s">
        <v>264</v>
      </c>
      <c r="B4" s="61" t="s">
        <v>989</v>
      </c>
      <c r="C4" s="62" t="s">
        <v>1050</v>
      </c>
      <c r="D4" s="63">
        <v>44097020</v>
      </c>
      <c r="E4" s="56" t="str">
        <f>VLOOKUP(A4,'County Summary'!$A$3:$B$122,2,FALSE)</f>
        <v>18</v>
      </c>
      <c r="F4" s="57">
        <f>VLOOKUP(A4,'County Summary'!$A$3:$K$122,5,FALSE)</f>
        <v>0.8145</v>
      </c>
      <c r="G4" s="58">
        <f>VLOOKUP(A4,'County Summary'!$A$3:$K$122,6,FALSE)</f>
        <v>61.912594999999996</v>
      </c>
      <c r="H4" s="58">
        <f>VLOOKUP(A4,'County Summary'!$A$3:$K$122,7,FALSE)</f>
        <v>207.66861</v>
      </c>
      <c r="I4" s="58">
        <f>VLOOKUP(A4,'County Summary'!$A$3:$K$122,8,FALSE)</f>
        <v>163.72753</v>
      </c>
      <c r="J4" s="58">
        <f>VLOOKUP(A4,'County Summary'!$A$3:$K$122,9,FALSE)</f>
        <v>61.912594999999996</v>
      </c>
      <c r="K4" s="58">
        <f>VLOOKUP(A4,'County Summary'!$A$3:$K$122,10,FALSE)</f>
        <v>509.63483000000002</v>
      </c>
      <c r="L4" s="59">
        <f>VLOOKUP(A4,'County Summary'!$A$3:$K$122,11,FALSE)</f>
        <v>1086.4471450000001</v>
      </c>
    </row>
    <row r="5" spans="1:12" x14ac:dyDescent="0.35">
      <c r="A5" s="60" t="s">
        <v>139</v>
      </c>
      <c r="B5" s="61" t="s">
        <v>21</v>
      </c>
      <c r="C5" s="62" t="s">
        <v>1033</v>
      </c>
      <c r="D5" s="63">
        <v>44034015</v>
      </c>
      <c r="E5" s="56" t="str">
        <f>VLOOKUP(A5,'County Summary'!$A$3:$B$122,2,FALSE)</f>
        <v>30460</v>
      </c>
      <c r="F5" s="57">
        <f>VLOOKUP(A5,'County Summary'!$A$3:$K$122,5,FALSE)</f>
        <v>0.92649999999999999</v>
      </c>
      <c r="G5" s="58">
        <f>VLOOKUP(A5,'County Summary'!$A$3:$K$122,6,FALSE)</f>
        <v>67.972915</v>
      </c>
      <c r="H5" s="58">
        <f>VLOOKUP(A5,'County Summary'!$A$3:$K$122,7,FALSE)</f>
        <v>225.16077000000001</v>
      </c>
      <c r="I5" s="58">
        <f>VLOOKUP(A5,'County Summary'!$A$3:$K$122,8,FALSE)</f>
        <v>177.51920999999999</v>
      </c>
      <c r="J5" s="58">
        <f>VLOOKUP(A5,'County Summary'!$A$3:$K$122,9,FALSE)</f>
        <v>67.972915</v>
      </c>
      <c r="K5" s="58">
        <f>VLOOKUP(A5,'County Summary'!$A$3:$K$122,10,FALSE)</f>
        <v>548.89530999999999</v>
      </c>
      <c r="L5" s="59">
        <f>VLOOKUP(A5,'County Summary'!$A$3:$K$122,11,FALSE)</f>
        <v>1174.0322649999998</v>
      </c>
    </row>
    <row r="6" spans="1:12" x14ac:dyDescent="0.35">
      <c r="A6" s="60" t="s">
        <v>92</v>
      </c>
      <c r="B6" s="61" t="s">
        <v>17</v>
      </c>
      <c r="C6" s="62" t="s">
        <v>318</v>
      </c>
      <c r="D6" s="63">
        <v>44010015</v>
      </c>
      <c r="E6" s="56" t="str">
        <f>VLOOKUP(A6,'County Summary'!$A$3:$B$122,2,FALSE)</f>
        <v>26580</v>
      </c>
      <c r="F6" s="57">
        <f>VLOOKUP(A6,'County Summary'!$A$3:$K$122,5,FALSE)</f>
        <v>0.86119999999999997</v>
      </c>
      <c r="G6" s="58">
        <f>VLOOKUP(A6,'County Summary'!$A$3:$K$122,6,FALSE)</f>
        <v>64.439532</v>
      </c>
      <c r="H6" s="58">
        <f>VLOOKUP(A6,'County Summary'!$A$3:$K$122,7,FALSE)</f>
        <v>214.96221600000001</v>
      </c>
      <c r="I6" s="58">
        <f>VLOOKUP(A6,'County Summary'!$A$3:$K$122,8,FALSE)</f>
        <v>169.47816799999998</v>
      </c>
      <c r="J6" s="58">
        <f>VLOOKUP(A6,'County Summary'!$A$3:$K$122,9,FALSE)</f>
        <v>64.439532</v>
      </c>
      <c r="K6" s="58">
        <f>VLOOKUP(A6,'County Summary'!$A$3:$K$122,10,FALSE)</f>
        <v>526.00504799999999</v>
      </c>
      <c r="L6" s="59">
        <f>VLOOKUP(A6,'County Summary'!$A$3:$K$122,11,FALSE)</f>
        <v>1122.9670120000001</v>
      </c>
    </row>
    <row r="7" spans="1:12" x14ac:dyDescent="0.35">
      <c r="A7" s="64" t="s">
        <v>94</v>
      </c>
      <c r="B7" s="61" t="s">
        <v>983</v>
      </c>
      <c r="C7" s="62" t="s">
        <v>1034</v>
      </c>
      <c r="D7" s="63">
        <v>44011013</v>
      </c>
      <c r="E7" s="56" t="str">
        <f>VLOOKUP(A7,'County Summary'!$A$3:$B$122,2,FALSE)</f>
        <v>18</v>
      </c>
      <c r="F7" s="57">
        <f>VLOOKUP(A7,'County Summary'!$A$3:$K$122,5,FALSE)</f>
        <v>0.8145</v>
      </c>
      <c r="G7" s="58">
        <f>VLOOKUP(A7,'County Summary'!$A$3:$K$122,6,FALSE)</f>
        <v>61.912594999999996</v>
      </c>
      <c r="H7" s="58">
        <f>VLOOKUP(A7,'County Summary'!$A$3:$K$122,7,FALSE)</f>
        <v>207.66861</v>
      </c>
      <c r="I7" s="58">
        <f>VLOOKUP(A7,'County Summary'!$A$3:$K$122,8,FALSE)</f>
        <v>163.72753</v>
      </c>
      <c r="J7" s="58">
        <f>VLOOKUP(A7,'County Summary'!$A$3:$K$122,9,FALSE)</f>
        <v>61.912594999999996</v>
      </c>
      <c r="K7" s="58">
        <f>VLOOKUP(A7,'County Summary'!$A$3:$K$122,10,FALSE)</f>
        <v>509.63483000000002</v>
      </c>
      <c r="L7" s="59">
        <f>VLOOKUP(A7,'County Summary'!$A$3:$K$122,11,FALSE)</f>
        <v>1086.4471450000001</v>
      </c>
    </row>
    <row r="8" spans="1:12" x14ac:dyDescent="0.35">
      <c r="A8" s="60" t="s">
        <v>179</v>
      </c>
      <c r="B8" s="61" t="s">
        <v>994</v>
      </c>
      <c r="C8" s="62" t="s">
        <v>1046</v>
      </c>
      <c r="D8" s="63">
        <v>7100992540</v>
      </c>
      <c r="E8" s="56" t="str">
        <f>VLOOKUP(A8,'County Summary'!$A$3:$B$122,2,FALSE)</f>
        <v>18</v>
      </c>
      <c r="F8" s="57">
        <f>VLOOKUP(A8,'County Summary'!$A$3:$K$122,5,FALSE)</f>
        <v>0.8145</v>
      </c>
      <c r="G8" s="58">
        <f>VLOOKUP(A8,'County Summary'!$A$3:$K$122,6,FALSE)</f>
        <v>61.912594999999996</v>
      </c>
      <c r="H8" s="58">
        <f>VLOOKUP(A8,'County Summary'!$A$3:$K$122,7,FALSE)</f>
        <v>207.66861</v>
      </c>
      <c r="I8" s="58">
        <f>VLOOKUP(A8,'County Summary'!$A$3:$K$122,8,FALSE)</f>
        <v>163.72753</v>
      </c>
      <c r="J8" s="58">
        <f>VLOOKUP(A8,'County Summary'!$A$3:$K$122,9,FALSE)</f>
        <v>61.912594999999996</v>
      </c>
      <c r="K8" s="58">
        <f>VLOOKUP(A8,'County Summary'!$A$3:$K$122,10,FALSE)</f>
        <v>509.63483000000002</v>
      </c>
      <c r="L8" s="59">
        <f>VLOOKUP(A8,'County Summary'!$A$3:$K$122,11,FALSE)</f>
        <v>1086.4471450000001</v>
      </c>
    </row>
    <row r="9" spans="1:12" x14ac:dyDescent="0.35">
      <c r="A9" s="60" t="s">
        <v>183</v>
      </c>
      <c r="B9" s="61" t="s">
        <v>26</v>
      </c>
      <c r="C9" s="62" t="s">
        <v>1054</v>
      </c>
      <c r="D9" s="63">
        <v>44056018</v>
      </c>
      <c r="E9" s="56" t="str">
        <f>VLOOKUP(A9,'County Summary'!$A$3:$B$122,2,FALSE)</f>
        <v>31140</v>
      </c>
      <c r="F9" s="57">
        <f>VLOOKUP(A9,'County Summary'!$A$3:$K$122,5,FALSE)</f>
        <v>0.93269999999999997</v>
      </c>
      <c r="G9" s="58">
        <f>VLOOKUP(A9,'County Summary'!$A$3:$K$122,6,FALSE)</f>
        <v>68.308396999999999</v>
      </c>
      <c r="H9" s="58">
        <f>VLOOKUP(A9,'County Summary'!$A$3:$K$122,7,FALSE)</f>
        <v>226.12908599999997</v>
      </c>
      <c r="I9" s="58">
        <f>VLOOKUP(A9,'County Summary'!$A$3:$K$122,8,FALSE)</f>
        <v>178.282678</v>
      </c>
      <c r="J9" s="58">
        <f>VLOOKUP(A9,'County Summary'!$A$3:$K$122,9,FALSE)</f>
        <v>68.308396999999999</v>
      </c>
      <c r="K9" s="58">
        <f>VLOOKUP(A9,'County Summary'!$A$3:$K$122,10,FALSE)</f>
        <v>551.06865800000003</v>
      </c>
      <c r="L9" s="59">
        <f>VLOOKUP(A9,'County Summary'!$A$3:$K$122,11,FALSE)</f>
        <v>1178.880727</v>
      </c>
    </row>
    <row r="10" spans="1:12" x14ac:dyDescent="0.35">
      <c r="A10" s="60" t="s">
        <v>70</v>
      </c>
      <c r="B10" s="61" t="s">
        <v>984</v>
      </c>
      <c r="C10" s="62" t="s">
        <v>1055</v>
      </c>
      <c r="D10" s="63">
        <v>44076016</v>
      </c>
      <c r="E10" s="56" t="str">
        <f>VLOOKUP(A10,'County Summary'!$A$3:$B$122,2,FALSE)</f>
        <v>18</v>
      </c>
      <c r="F10" s="57">
        <f>VLOOKUP(A10,'County Summary'!$A$3:$K$122,5,FALSE)</f>
        <v>0.8145</v>
      </c>
      <c r="G10" s="58">
        <f>VLOOKUP(A10,'County Summary'!$A$3:$K$122,6,FALSE)</f>
        <v>61.912594999999996</v>
      </c>
      <c r="H10" s="58">
        <f>VLOOKUP(A10,'County Summary'!$A$3:$K$122,7,FALSE)</f>
        <v>207.66861</v>
      </c>
      <c r="I10" s="58">
        <f>VLOOKUP(A10,'County Summary'!$A$3:$K$122,8,FALSE)</f>
        <v>163.72753</v>
      </c>
      <c r="J10" s="58">
        <f>VLOOKUP(A10,'County Summary'!$A$3:$K$122,9,FALSE)</f>
        <v>61.912594999999996</v>
      </c>
      <c r="K10" s="58">
        <f>VLOOKUP(A10,'County Summary'!$A$3:$K$122,10,FALSE)</f>
        <v>509.63483000000002</v>
      </c>
      <c r="L10" s="59">
        <f>VLOOKUP(A10,'County Summary'!$A$3:$K$122,11,FALSE)</f>
        <v>1086.4471450000001</v>
      </c>
    </row>
    <row r="11" spans="1:12" x14ac:dyDescent="0.35">
      <c r="A11" s="60" t="s">
        <v>121</v>
      </c>
      <c r="B11" s="61" t="s">
        <v>20</v>
      </c>
      <c r="C11" s="62" t="s">
        <v>319</v>
      </c>
      <c r="D11" s="63">
        <v>44025013</v>
      </c>
      <c r="E11" s="56" t="str">
        <f>VLOOKUP(A11,'County Summary'!$A$3:$B$122,2,FALSE)</f>
        <v>30460</v>
      </c>
      <c r="F11" s="57">
        <f>VLOOKUP(A11,'County Summary'!$A$3:$K$122,5,FALSE)</f>
        <v>0.92649999999999999</v>
      </c>
      <c r="G11" s="58">
        <f>VLOOKUP(A11,'County Summary'!$A$3:$K$122,6,FALSE)</f>
        <v>67.972915</v>
      </c>
      <c r="H11" s="58">
        <f>VLOOKUP(A11,'County Summary'!$A$3:$K$122,7,FALSE)</f>
        <v>225.16077000000001</v>
      </c>
      <c r="I11" s="58">
        <f>VLOOKUP(A11,'County Summary'!$A$3:$K$122,8,FALSE)</f>
        <v>177.51920999999999</v>
      </c>
      <c r="J11" s="58">
        <f>VLOOKUP(A11,'County Summary'!$A$3:$K$122,9,FALSE)</f>
        <v>67.972915</v>
      </c>
      <c r="K11" s="58">
        <f>VLOOKUP(A11,'County Summary'!$A$3:$K$122,10,FALSE)</f>
        <v>548.89530999999999</v>
      </c>
      <c r="L11" s="59">
        <f>VLOOKUP(A11,'County Summary'!$A$3:$K$122,11,FALSE)</f>
        <v>1174.0322649999998</v>
      </c>
    </row>
    <row r="12" spans="1:12" x14ac:dyDescent="0.35">
      <c r="A12" s="60" t="s">
        <v>232</v>
      </c>
      <c r="B12" s="61" t="s">
        <v>985</v>
      </c>
      <c r="C12" s="62" t="s">
        <v>1051</v>
      </c>
      <c r="D12" s="63">
        <v>44081016</v>
      </c>
      <c r="E12" s="56" t="str">
        <f>VLOOKUP(A12,'County Summary'!$A$3:$B$122,2,FALSE)</f>
        <v>18</v>
      </c>
      <c r="F12" s="57">
        <f>VLOOKUP(A12,'County Summary'!$A$3:$K$122,5,FALSE)</f>
        <v>0.8145</v>
      </c>
      <c r="G12" s="58">
        <f>VLOOKUP(A12,'County Summary'!$A$3:$K$122,6,FALSE)</f>
        <v>61.912594999999996</v>
      </c>
      <c r="H12" s="58">
        <f>VLOOKUP(A12,'County Summary'!$A$3:$K$122,7,FALSE)</f>
        <v>207.66861</v>
      </c>
      <c r="I12" s="58">
        <f>VLOOKUP(A12,'County Summary'!$A$3:$K$122,8,FALSE)</f>
        <v>163.72753</v>
      </c>
      <c r="J12" s="58">
        <f>VLOOKUP(A12,'County Summary'!$A$3:$K$122,9,FALSE)</f>
        <v>61.912594999999996</v>
      </c>
      <c r="K12" s="58">
        <f>VLOOKUP(A12,'County Summary'!$A$3:$K$122,10,FALSE)</f>
        <v>509.63483000000002</v>
      </c>
      <c r="L12" s="59">
        <f>VLOOKUP(A12,'County Summary'!$A$3:$K$122,11,FALSE)</f>
        <v>1086.4471450000001</v>
      </c>
    </row>
    <row r="13" spans="1:12" x14ac:dyDescent="0.35">
      <c r="A13" s="60" t="s">
        <v>270</v>
      </c>
      <c r="B13" s="61" t="s">
        <v>986</v>
      </c>
      <c r="C13" s="62" t="s">
        <v>320</v>
      </c>
      <c r="D13" s="63">
        <v>44100014</v>
      </c>
      <c r="E13" s="56" t="str">
        <f>VLOOKUP(A13,'County Summary'!$A$3:$B$122,2,FALSE)</f>
        <v>18</v>
      </c>
      <c r="F13" s="57">
        <f>VLOOKUP(A13,'County Summary'!$A$3:$K$122,5,FALSE)</f>
        <v>0.8145</v>
      </c>
      <c r="G13" s="58">
        <f>VLOOKUP(A13,'County Summary'!$A$3:$K$122,6,FALSE)</f>
        <v>61.912594999999996</v>
      </c>
      <c r="H13" s="58">
        <f>VLOOKUP(A13,'County Summary'!$A$3:$K$122,7,FALSE)</f>
        <v>207.66861</v>
      </c>
      <c r="I13" s="58">
        <f>VLOOKUP(A13,'County Summary'!$A$3:$K$122,8,FALSE)</f>
        <v>163.72753</v>
      </c>
      <c r="J13" s="58">
        <f>VLOOKUP(A13,'County Summary'!$A$3:$K$122,9,FALSE)</f>
        <v>61.912594999999996</v>
      </c>
      <c r="K13" s="58">
        <f>VLOOKUP(A13,'County Summary'!$A$3:$K$122,10,FALSE)</f>
        <v>509.63483000000002</v>
      </c>
      <c r="L13" s="59">
        <f>VLOOKUP(A13,'County Summary'!$A$3:$K$122,11,FALSE)</f>
        <v>1086.4471450000001</v>
      </c>
    </row>
    <row r="14" spans="1:12" x14ac:dyDescent="0.35">
      <c r="A14" s="60" t="s">
        <v>254</v>
      </c>
      <c r="B14" s="61" t="s">
        <v>508</v>
      </c>
      <c r="C14" s="62" t="s">
        <v>321</v>
      </c>
      <c r="D14" s="63">
        <v>44092013</v>
      </c>
      <c r="E14" s="56" t="str">
        <f>VLOOKUP(A14,'County Summary'!$A$3:$B$122,2,FALSE)</f>
        <v>18</v>
      </c>
      <c r="F14" s="57">
        <f>VLOOKUP(A14,'County Summary'!$A$3:$K$122,5,FALSE)</f>
        <v>0.8145</v>
      </c>
      <c r="G14" s="58">
        <f>VLOOKUP(A14,'County Summary'!$A$3:$K$122,6,FALSE)</f>
        <v>61.912594999999996</v>
      </c>
      <c r="H14" s="58">
        <f>VLOOKUP(A14,'County Summary'!$A$3:$K$122,7,FALSE)</f>
        <v>207.66861</v>
      </c>
      <c r="I14" s="58">
        <f>VLOOKUP(A14,'County Summary'!$A$3:$K$122,8,FALSE)</f>
        <v>163.72753</v>
      </c>
      <c r="J14" s="58">
        <f>VLOOKUP(A14,'County Summary'!$A$3:$K$122,9,FALSE)</f>
        <v>61.912594999999996</v>
      </c>
      <c r="K14" s="58">
        <f>VLOOKUP(A14,'County Summary'!$A$3:$K$122,10,FALSE)</f>
        <v>509.63483000000002</v>
      </c>
      <c r="L14" s="59">
        <f>VLOOKUP(A14,'County Summary'!$A$3:$K$122,11,FALSE)</f>
        <v>1086.4471450000001</v>
      </c>
    </row>
    <row r="15" spans="1:12" x14ac:dyDescent="0.35">
      <c r="A15" s="54" t="s">
        <v>298</v>
      </c>
      <c r="B15" s="55" t="s">
        <v>67</v>
      </c>
      <c r="C15" s="169" t="s">
        <v>1035</v>
      </c>
      <c r="D15" s="56">
        <v>44114015</v>
      </c>
      <c r="E15" s="56" t="str">
        <f>VLOOKUP(A15,'County Summary'!$A$3:$B$122,2,FALSE)</f>
        <v>14540</v>
      </c>
      <c r="F15" s="65">
        <f>VLOOKUP(A15,'County Summary'!$A$3:$K$122,5,FALSE)</f>
        <v>0.82240000000000002</v>
      </c>
      <c r="G15" s="66">
        <f>VLOOKUP(A15,'County Summary'!$A$3:$K$122,6,FALSE)</f>
        <v>62.340063999999998</v>
      </c>
      <c r="H15" s="66">
        <f>VLOOKUP(A15,'County Summary'!$A$3:$K$122,7,FALSE)</f>
        <v>208.90243199999998</v>
      </c>
      <c r="I15" s="66">
        <f>VLOOKUP(A15,'County Summary'!$A$3:$K$122,8,FALSE)</f>
        <v>164.70033599999999</v>
      </c>
      <c r="J15" s="66">
        <f>VLOOKUP(A15,'County Summary'!$A$3:$K$122,9,FALSE)</f>
        <v>62.340063999999998</v>
      </c>
      <c r="K15" s="66">
        <f>VLOOKUP(A15,'County Summary'!$A$3:$K$122,10,FALSE)</f>
        <v>512.40409599999998</v>
      </c>
      <c r="L15" s="67">
        <f>VLOOKUP(A15,'County Summary'!$A$3:$K$122,11,FALSE)</f>
        <v>1092.6250239999999</v>
      </c>
    </row>
    <row r="16" spans="1:12" x14ac:dyDescent="0.35">
      <c r="A16" s="54" t="s">
        <v>131</v>
      </c>
      <c r="B16" s="55" t="s">
        <v>28</v>
      </c>
      <c r="C16" s="169" t="s">
        <v>1056</v>
      </c>
      <c r="D16" s="56">
        <v>44030013</v>
      </c>
      <c r="E16" s="56" t="str">
        <f>VLOOKUP(A16,'County Summary'!$A$3:$B$122,2,FALSE)</f>
        <v>36980</v>
      </c>
      <c r="F16" s="65">
        <f>VLOOKUP(A16,'County Summary'!$A$3:$K$122,5,FALSE)</f>
        <v>0.86499999999999999</v>
      </c>
      <c r="G16" s="66">
        <f>VLOOKUP(A16,'County Summary'!$A$3:$K$122,6,FALSE)</f>
        <v>64.645150000000001</v>
      </c>
      <c r="H16" s="66">
        <f>VLOOKUP(A16,'County Summary'!$A$3:$K$122,7,FALSE)</f>
        <v>215.5557</v>
      </c>
      <c r="I16" s="66">
        <f>VLOOKUP(A16,'County Summary'!$A$3:$K$122,8,FALSE)</f>
        <v>169.9461</v>
      </c>
      <c r="J16" s="66">
        <f>VLOOKUP(A16,'County Summary'!$A$3:$K$122,9,FALSE)</f>
        <v>64.645150000000001</v>
      </c>
      <c r="K16" s="66">
        <f>VLOOKUP(A16,'County Summary'!$A$3:$K$122,10,FALSE)</f>
        <v>527.33709999999996</v>
      </c>
      <c r="L16" s="67">
        <f>VLOOKUP(A16,'County Summary'!$A$3:$K$122,11,FALSE)</f>
        <v>1125.9386500000001</v>
      </c>
    </row>
    <row r="17" spans="1:12" x14ac:dyDescent="0.35">
      <c r="A17" s="60" t="s">
        <v>217</v>
      </c>
      <c r="B17" s="61" t="s">
        <v>988</v>
      </c>
      <c r="C17" s="62" t="s">
        <v>1052</v>
      </c>
      <c r="D17" s="63">
        <v>7101035610</v>
      </c>
      <c r="E17" s="56" t="str">
        <f>VLOOKUP(A17,'County Summary'!$A$3:$B$122,2,FALSE)</f>
        <v>37140</v>
      </c>
      <c r="F17" s="57">
        <f>VLOOKUP(A17,'County Summary'!$A$3:$K$122,5,FALSE)</f>
        <v>0.87819999999999998</v>
      </c>
      <c r="G17" s="58">
        <f>VLOOKUP(A17,'County Summary'!$A$3:$K$122,6,FALSE)</f>
        <v>65.359402000000003</v>
      </c>
      <c r="H17" s="58">
        <f>VLOOKUP(A17,'County Summary'!$A$3:$K$122,7,FALSE)</f>
        <v>217.617276</v>
      </c>
      <c r="I17" s="58">
        <f>VLOOKUP(A17,'County Summary'!$A$3:$K$122,8,FALSE)</f>
        <v>171.57154800000001</v>
      </c>
      <c r="J17" s="58">
        <f>VLOOKUP(A17,'County Summary'!$A$3:$K$122,9,FALSE)</f>
        <v>65.359402000000003</v>
      </c>
      <c r="K17" s="58">
        <f>VLOOKUP(A17,'County Summary'!$A$3:$K$122,10,FALSE)</f>
        <v>531.96422800000005</v>
      </c>
      <c r="L17" s="59">
        <f>VLOOKUP(A17,'County Summary'!$A$3:$K$122,11,FALSE)</f>
        <v>1136.261182</v>
      </c>
    </row>
    <row r="18" spans="1:12" x14ac:dyDescent="0.35">
      <c r="A18" s="60" t="s">
        <v>108</v>
      </c>
      <c r="B18" s="61" t="s">
        <v>990</v>
      </c>
      <c r="C18" s="62" t="s">
        <v>1036</v>
      </c>
      <c r="D18" s="63">
        <v>44018018</v>
      </c>
      <c r="E18" s="56" t="str">
        <f>VLOOKUP(A18,'County Summary'!$A$3:$B$122,2,FALSE)</f>
        <v>18</v>
      </c>
      <c r="F18" s="57">
        <f>VLOOKUP(A18,'County Summary'!$A$3:$K$122,5,FALSE)</f>
        <v>0.8145</v>
      </c>
      <c r="G18" s="58">
        <f>VLOOKUP(A18,'County Summary'!$A$3:$K$122,6,FALSE)</f>
        <v>61.912594999999996</v>
      </c>
      <c r="H18" s="58">
        <f>VLOOKUP(A18,'County Summary'!$A$3:$K$122,7,FALSE)</f>
        <v>207.66861</v>
      </c>
      <c r="I18" s="58">
        <f>VLOOKUP(A18,'County Summary'!$A$3:$K$122,8,FALSE)</f>
        <v>163.72753</v>
      </c>
      <c r="J18" s="58">
        <f>VLOOKUP(A18,'County Summary'!$A$3:$K$122,9,FALSE)</f>
        <v>61.912594999999996</v>
      </c>
      <c r="K18" s="58">
        <f>VLOOKUP(A18,'County Summary'!$A$3:$K$122,10,FALSE)</f>
        <v>509.63483000000002</v>
      </c>
      <c r="L18" s="59">
        <f>VLOOKUP(A18,'County Summary'!$A$3:$K$122,11,FALSE)</f>
        <v>1086.4471450000001</v>
      </c>
    </row>
    <row r="19" spans="1:12" x14ac:dyDescent="0.35">
      <c r="A19" s="60" t="s">
        <v>119</v>
      </c>
      <c r="B19" s="61" t="s">
        <v>15</v>
      </c>
      <c r="C19" s="62" t="s">
        <v>1001</v>
      </c>
      <c r="D19" s="63">
        <v>44024016</v>
      </c>
      <c r="E19" s="56" t="str">
        <f>VLOOKUP(A19,'County Summary'!$A$3:$B$122,2,FALSE)</f>
        <v>17300</v>
      </c>
      <c r="F19" s="57">
        <f>VLOOKUP(A19,'County Summary'!$A$3:$K$122,5,FALSE)</f>
        <v>0.8</v>
      </c>
      <c r="G19" s="58">
        <f>VLOOKUP(A19,'County Summary'!$A$3:$K$122,6,FALSE)</f>
        <v>61.128</v>
      </c>
      <c r="H19" s="58">
        <f>VLOOKUP(A19,'County Summary'!$A$3:$K$122,7,FALSE)</f>
        <v>205.404</v>
      </c>
      <c r="I19" s="58">
        <f>VLOOKUP(A19,'County Summary'!$A$3:$K$122,8,FALSE)</f>
        <v>161.94200000000001</v>
      </c>
      <c r="J19" s="58">
        <f>VLOOKUP(A19,'County Summary'!$A$3:$K$122,9,FALSE)</f>
        <v>61.128</v>
      </c>
      <c r="K19" s="58">
        <f>VLOOKUP(A19,'County Summary'!$A$3:$K$122,10,FALSE)</f>
        <v>504.55200000000002</v>
      </c>
      <c r="L19" s="59">
        <f>VLOOKUP(A19,'County Summary'!$A$3:$K$122,11,FALSE)</f>
        <v>1075.1080000000002</v>
      </c>
    </row>
    <row r="20" spans="1:12" x14ac:dyDescent="0.35">
      <c r="A20" s="60" t="s">
        <v>173</v>
      </c>
      <c r="B20" s="61" t="s">
        <v>16</v>
      </c>
      <c r="C20" s="62" t="s">
        <v>1037</v>
      </c>
      <c r="D20" s="63">
        <v>44051019</v>
      </c>
      <c r="E20" s="56" t="str">
        <f>VLOOKUP(A20,'County Summary'!$A$3:$B$122,2,FALSE)</f>
        <v>18</v>
      </c>
      <c r="F20" s="57">
        <f>VLOOKUP(A20,'County Summary'!$A$3:$K$122,5,FALSE)</f>
        <v>0.8145</v>
      </c>
      <c r="G20" s="58">
        <f>VLOOKUP(A20,'County Summary'!$A$3:$K$122,6,FALSE)</f>
        <v>61.912594999999996</v>
      </c>
      <c r="H20" s="58">
        <f>VLOOKUP(A20,'County Summary'!$A$3:$K$122,7,FALSE)</f>
        <v>207.66861</v>
      </c>
      <c r="I20" s="58">
        <f>VLOOKUP(A20,'County Summary'!$A$3:$K$122,8,FALSE)</f>
        <v>163.72753</v>
      </c>
      <c r="J20" s="58">
        <f>VLOOKUP(A20,'County Summary'!$A$3:$K$122,9,FALSE)</f>
        <v>61.912594999999996</v>
      </c>
      <c r="K20" s="58">
        <f>VLOOKUP(A20,'County Summary'!$A$3:$K$122,10,FALSE)</f>
        <v>509.63483000000002</v>
      </c>
      <c r="L20" s="59">
        <f>VLOOKUP(A20,'County Summary'!$A$3:$K$122,11,FALSE)</f>
        <v>1086.4471450000001</v>
      </c>
    </row>
    <row r="21" spans="1:12" x14ac:dyDescent="0.35">
      <c r="A21" s="60" t="s">
        <v>276</v>
      </c>
      <c r="B21" s="61" t="s">
        <v>991</v>
      </c>
      <c r="C21" s="62" t="s">
        <v>1002</v>
      </c>
      <c r="D21" s="63">
        <v>44103018</v>
      </c>
      <c r="E21" s="56" t="str">
        <f>VLOOKUP(A21,'County Summary'!$A$3:$B$122,2,FALSE)</f>
        <v>18</v>
      </c>
      <c r="F21" s="57">
        <f>VLOOKUP(A21,'County Summary'!$A$3:$K$122,5,FALSE)</f>
        <v>0.8145</v>
      </c>
      <c r="G21" s="58">
        <f>VLOOKUP(A21,'County Summary'!$A$3:$K$122,6,FALSE)</f>
        <v>61.912594999999996</v>
      </c>
      <c r="H21" s="58">
        <f>VLOOKUP(A21,'County Summary'!$A$3:$K$122,7,FALSE)</f>
        <v>207.66861</v>
      </c>
      <c r="I21" s="58">
        <f>VLOOKUP(A21,'County Summary'!$A$3:$K$122,8,FALSE)</f>
        <v>163.72753</v>
      </c>
      <c r="J21" s="58">
        <f>VLOOKUP(A21,'County Summary'!$A$3:$K$122,9,FALSE)</f>
        <v>61.912594999999996</v>
      </c>
      <c r="K21" s="58">
        <f>VLOOKUP(A21,'County Summary'!$A$3:$K$122,10,FALSE)</f>
        <v>509.63483000000002</v>
      </c>
      <c r="L21" s="59">
        <f>VLOOKUP(A21,'County Summary'!$A$3:$K$122,11,FALSE)</f>
        <v>1086.4471450000001</v>
      </c>
    </row>
    <row r="22" spans="1:12" x14ac:dyDescent="0.35">
      <c r="A22" s="60" t="s">
        <v>189</v>
      </c>
      <c r="B22" s="61" t="s">
        <v>13</v>
      </c>
      <c r="C22" s="62" t="s">
        <v>1003</v>
      </c>
      <c r="D22" s="63">
        <v>44059012</v>
      </c>
      <c r="E22" s="56" t="str">
        <f>VLOOKUP(A22,'County Summary'!$A$3:$B$122,2,FALSE)</f>
        <v>17140</v>
      </c>
      <c r="F22" s="57">
        <f>VLOOKUP(A22,'County Summary'!$A$3:$K$122,5,FALSE)</f>
        <v>0.92220000000000002</v>
      </c>
      <c r="G22" s="58">
        <f>VLOOKUP(A22,'County Summary'!$A$3:$K$122,6,FALSE)</f>
        <v>67.740241999999995</v>
      </c>
      <c r="H22" s="58">
        <f>VLOOKUP(A22,'County Summary'!$A$3:$K$122,7,FALSE)</f>
        <v>224.48919599999999</v>
      </c>
      <c r="I22" s="58">
        <f>VLOOKUP(A22,'County Summary'!$A$3:$K$122,8,FALSE)</f>
        <v>176.98970800000001</v>
      </c>
      <c r="J22" s="58">
        <f>VLOOKUP(A22,'County Summary'!$A$3:$K$122,9,FALSE)</f>
        <v>67.740241999999995</v>
      </c>
      <c r="K22" s="58">
        <f>VLOOKUP(A22,'County Summary'!$A$3:$K$122,10,FALSE)</f>
        <v>547.38798799999995</v>
      </c>
      <c r="L22" s="59">
        <f>VLOOKUP(A22,'County Summary'!$A$3:$K$122,11,FALSE)</f>
        <v>1170.6696219999999</v>
      </c>
    </row>
    <row r="23" spans="1:12" x14ac:dyDescent="0.35">
      <c r="A23" s="60" t="s">
        <v>81</v>
      </c>
      <c r="B23" s="61" t="s">
        <v>992</v>
      </c>
      <c r="C23" s="62" t="s">
        <v>1047</v>
      </c>
      <c r="D23" s="63">
        <v>7100753020</v>
      </c>
      <c r="E23" s="56" t="str">
        <f>VLOOKUP(A23,'County Summary'!$A$3:$B$122,2,FALSE)</f>
        <v>18</v>
      </c>
      <c r="F23" s="57">
        <f>VLOOKUP(A23,'County Summary'!$A$3:$K$122,5,FALSE)</f>
        <v>0.8145</v>
      </c>
      <c r="G23" s="58">
        <f>VLOOKUP(A23,'County Summary'!$A$3:$K$122,6,FALSE)</f>
        <v>61.912594999999996</v>
      </c>
      <c r="H23" s="58">
        <f>VLOOKUP(A23,'County Summary'!$A$3:$K$122,7,FALSE)</f>
        <v>207.66861</v>
      </c>
      <c r="I23" s="58">
        <f>VLOOKUP(A23,'County Summary'!$A$3:$K$122,8,FALSE)</f>
        <v>163.72753</v>
      </c>
      <c r="J23" s="58">
        <f>VLOOKUP(A23,'County Summary'!$A$3:$K$122,9,FALSE)</f>
        <v>61.912594999999996</v>
      </c>
      <c r="K23" s="58">
        <f>VLOOKUP(A23,'County Summary'!$A$3:$K$122,10,FALSE)</f>
        <v>509.63483000000002</v>
      </c>
      <c r="L23" s="59">
        <f>VLOOKUP(A23,'County Summary'!$A$3:$K$122,11,FALSE)</f>
        <v>1086.4471450000001</v>
      </c>
    </row>
    <row r="24" spans="1:12" x14ac:dyDescent="0.35">
      <c r="A24" s="60" t="s">
        <v>81</v>
      </c>
      <c r="B24" s="61" t="s">
        <v>992</v>
      </c>
      <c r="C24" s="62" t="s">
        <v>1053</v>
      </c>
      <c r="D24" s="63">
        <v>44000024</v>
      </c>
      <c r="E24" s="56" t="str">
        <f>VLOOKUP(A24,'County Summary'!$A$3:$B$122,2,FALSE)</f>
        <v>18</v>
      </c>
      <c r="F24" s="57">
        <f>VLOOKUP(A24,'County Summary'!$A$3:$K$122,5,FALSE)</f>
        <v>0.8145</v>
      </c>
      <c r="G24" s="58">
        <f>VLOOKUP(A24,'County Summary'!$A$3:$K$122,6,FALSE)</f>
        <v>61.912594999999996</v>
      </c>
      <c r="H24" s="58">
        <f>VLOOKUP(A24,'County Summary'!$A$3:$K$122,7,FALSE)</f>
        <v>207.66861</v>
      </c>
      <c r="I24" s="58">
        <f>VLOOKUP(A24,'County Summary'!$A$3:$K$122,8,FALSE)</f>
        <v>163.72753</v>
      </c>
      <c r="J24" s="58">
        <f>VLOOKUP(A24,'County Summary'!$A$3:$K$122,9,FALSE)</f>
        <v>61.912594999999996</v>
      </c>
      <c r="K24" s="58">
        <f>VLOOKUP(A24,'County Summary'!$A$3:$K$122,10,FALSE)</f>
        <v>509.63483000000002</v>
      </c>
      <c r="L24" s="59">
        <f>VLOOKUP(A24,'County Summary'!$A$3:$K$122,11,FALSE)</f>
        <v>1086.4471450000001</v>
      </c>
    </row>
    <row r="25" spans="1:12" x14ac:dyDescent="0.35">
      <c r="A25" s="60" t="s">
        <v>250</v>
      </c>
      <c r="B25" s="61" t="s">
        <v>62</v>
      </c>
      <c r="C25" s="62" t="s">
        <v>1038</v>
      </c>
      <c r="D25" s="63">
        <v>7100263470</v>
      </c>
      <c r="E25" s="56" t="str">
        <f>VLOOKUP(A25,'County Summary'!$A$3:$B$122,2,FALSE)</f>
        <v>31140</v>
      </c>
      <c r="F25" s="57">
        <f>VLOOKUP(A25,'County Summary'!$A$3:$K$122,5,FALSE)</f>
        <v>0.93269999999999997</v>
      </c>
      <c r="G25" s="58">
        <f>VLOOKUP(A25,'County Summary'!$A$3:$K$122,6,FALSE)</f>
        <v>68.308396999999999</v>
      </c>
      <c r="H25" s="58">
        <f>VLOOKUP(A25,'County Summary'!$A$3:$K$122,7,FALSE)</f>
        <v>226.12908599999997</v>
      </c>
      <c r="I25" s="58">
        <f>VLOOKUP(A25,'County Summary'!$A$3:$K$122,8,FALSE)</f>
        <v>178.282678</v>
      </c>
      <c r="J25" s="58">
        <f>VLOOKUP(A25,'County Summary'!$A$3:$K$122,9,FALSE)</f>
        <v>68.308396999999999</v>
      </c>
      <c r="K25" s="58">
        <f>VLOOKUP(A25,'County Summary'!$A$3:$K$122,10,FALSE)</f>
        <v>551.06865800000003</v>
      </c>
      <c r="L25" s="59">
        <f>VLOOKUP(A25,'County Summary'!$A$3:$K$122,11,FALSE)</f>
        <v>1178.880727</v>
      </c>
    </row>
    <row r="26" spans="1:12" ht="16" thickBot="1" x14ac:dyDescent="0.4">
      <c r="A26" s="119" t="s">
        <v>197</v>
      </c>
      <c r="B26" s="120" t="s">
        <v>993</v>
      </c>
      <c r="C26" s="170" t="s">
        <v>1039</v>
      </c>
      <c r="D26" s="121">
        <v>7100196040</v>
      </c>
      <c r="E26" s="121" t="str">
        <f>VLOOKUP(A26,'County Summary'!$A$3:$B$122,2,FALSE)</f>
        <v>18</v>
      </c>
      <c r="F26" s="122">
        <f>VLOOKUP(A26,'County Summary'!$A$3:$K$122,5,FALSE)</f>
        <v>0.8145</v>
      </c>
      <c r="G26" s="123">
        <f>VLOOKUP(A26,'County Summary'!$A$3:$K$122,6,FALSE)</f>
        <v>61.912594999999996</v>
      </c>
      <c r="H26" s="123">
        <f>VLOOKUP(A26,'County Summary'!$A$3:$K$122,7,FALSE)</f>
        <v>207.66861</v>
      </c>
      <c r="I26" s="123">
        <f>VLOOKUP(A26,'County Summary'!$A$3:$K$122,8,FALSE)</f>
        <v>163.72753</v>
      </c>
      <c r="J26" s="123">
        <f>VLOOKUP(A26,'County Summary'!$A$3:$K$122,9,FALSE)</f>
        <v>61.912594999999996</v>
      </c>
      <c r="K26" s="123">
        <f>VLOOKUP(A26,'County Summary'!$A$3:$K$122,10,FALSE)</f>
        <v>509.63483000000002</v>
      </c>
      <c r="L26" s="124">
        <f>VLOOKUP(A26,'County Summary'!$A$3:$K$122,11,FALSE)</f>
        <v>1086.4471450000001</v>
      </c>
    </row>
    <row r="27" spans="1:12" x14ac:dyDescent="0.35">
      <c r="F27" s="68"/>
      <c r="G27" s="68"/>
      <c r="H27" s="68"/>
      <c r="I27" s="68"/>
      <c r="J27" s="68"/>
      <c r="K27" s="68"/>
      <c r="L27" s="68"/>
    </row>
    <row r="28" spans="1:12" x14ac:dyDescent="0.35">
      <c r="E28" s="31"/>
      <c r="G28" s="31"/>
      <c r="H28" s="31" t="s">
        <v>326</v>
      </c>
      <c r="I28" s="31"/>
      <c r="J28" s="31"/>
    </row>
    <row r="29" spans="1:12" x14ac:dyDescent="0.35">
      <c r="E29" s="31"/>
      <c r="G29" s="31"/>
      <c r="H29" s="31" t="s">
        <v>326</v>
      </c>
      <c r="I29" s="31"/>
      <c r="J29" s="31"/>
    </row>
    <row r="30" spans="1:12" x14ac:dyDescent="0.35">
      <c r="E30" s="31"/>
      <c r="G30" s="31"/>
      <c r="H30" s="31" t="s">
        <v>326</v>
      </c>
      <c r="I30" s="31"/>
      <c r="J30" s="31"/>
    </row>
  </sheetData>
  <autoFilter ref="A2:L26" xr:uid="{F8353666-FC30-4FCF-BA17-E21B52424308}"/>
  <phoneticPr fontId="2" type="noConversion"/>
  <conditionalFormatting sqref="D3:D26">
    <cfRule type="duplicateValues" dxfId="1" priority="1"/>
  </conditionalFormatting>
  <printOptions horizontalCentered="1"/>
  <pageMargins left="0.2" right="0.2" top="0.5" bottom="0.5" header="0.4" footer="0.5"/>
  <pageSetup scale="77" orientation="landscape" r:id="rId1"/>
  <headerFooter alignWithMargins="0">
    <oddFooter>&amp;L&amp;"Cambria,Regular"Prepared by Myers and Stauffer LC, &amp;D&amp;R&amp;"Cambria,Regular"Page &amp;P of &amp;N</oddFooter>
  </headerFooter>
  <customProperties>
    <customPr name="OrphanNamesChecke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7E6C9-3600-4E9E-8E53-D322A39DA8B5}">
  <sheetPr codeName="Sheet3"/>
  <dimension ref="A1:C123"/>
  <sheetViews>
    <sheetView workbookViewId="0">
      <selection activeCell="A77" sqref="A77:IV77"/>
    </sheetView>
  </sheetViews>
  <sheetFormatPr defaultRowHeight="12.5" x14ac:dyDescent="0.25"/>
  <cols>
    <col min="1" max="1" width="17.54296875" customWidth="1"/>
    <col min="2" max="2" width="13.453125" bestFit="1" customWidth="1"/>
  </cols>
  <sheetData>
    <row r="1" spans="1:3" ht="14.5" x14ac:dyDescent="0.35">
      <c r="A1" s="1" t="s">
        <v>327</v>
      </c>
      <c r="B1" s="2" t="s">
        <v>328</v>
      </c>
      <c r="C1" s="3" t="s">
        <v>329</v>
      </c>
    </row>
    <row r="2" spans="1:3" ht="14.5" x14ac:dyDescent="0.35">
      <c r="A2" s="4" t="s">
        <v>72</v>
      </c>
      <c r="B2" s="5" t="s">
        <v>330</v>
      </c>
      <c r="C2" s="6">
        <v>4</v>
      </c>
    </row>
    <row r="3" spans="1:3" ht="14.5" x14ac:dyDescent="0.35">
      <c r="A3" s="7" t="s">
        <v>75</v>
      </c>
      <c r="B3" s="8" t="s">
        <v>331</v>
      </c>
      <c r="C3" s="9">
        <v>4</v>
      </c>
    </row>
    <row r="4" spans="1:3" ht="14.5" x14ac:dyDescent="0.35">
      <c r="A4" s="7" t="s">
        <v>77</v>
      </c>
      <c r="B4" s="8" t="s">
        <v>332</v>
      </c>
      <c r="C4" s="9">
        <v>5</v>
      </c>
    </row>
    <row r="5" spans="1:3" ht="14.5" x14ac:dyDescent="0.35">
      <c r="A5" s="7" t="s">
        <v>79</v>
      </c>
      <c r="B5" s="8" t="s">
        <v>333</v>
      </c>
      <c r="C5" s="9">
        <v>1</v>
      </c>
    </row>
    <row r="6" spans="1:3" ht="14.5" x14ac:dyDescent="0.35">
      <c r="A6" s="7" t="s">
        <v>81</v>
      </c>
      <c r="B6" s="8" t="s">
        <v>334</v>
      </c>
      <c r="C6" s="9">
        <v>4</v>
      </c>
    </row>
    <row r="7" spans="1:3" ht="14.5" x14ac:dyDescent="0.35">
      <c r="A7" s="7" t="s">
        <v>83</v>
      </c>
      <c r="B7" s="8" t="s">
        <v>335</v>
      </c>
      <c r="C7" s="9">
        <v>7</v>
      </c>
    </row>
    <row r="8" spans="1:3" ht="14.5" x14ac:dyDescent="0.35">
      <c r="A8" s="7" t="s">
        <v>85</v>
      </c>
      <c r="B8" s="8" t="s">
        <v>336</v>
      </c>
      <c r="C8" s="9">
        <v>8</v>
      </c>
    </row>
    <row r="9" spans="1:3" ht="14.5" x14ac:dyDescent="0.35">
      <c r="A9" s="7" t="s">
        <v>87</v>
      </c>
      <c r="B9" s="8" t="s">
        <v>337</v>
      </c>
      <c r="C9" s="9">
        <v>6</v>
      </c>
    </row>
    <row r="10" spans="1:3" ht="14.5" x14ac:dyDescent="0.35">
      <c r="A10" s="7" t="s">
        <v>90</v>
      </c>
      <c r="B10" s="8" t="s">
        <v>338</v>
      </c>
      <c r="C10" s="9">
        <v>5</v>
      </c>
    </row>
    <row r="11" spans="1:3" ht="14.5" x14ac:dyDescent="0.35">
      <c r="A11" s="7" t="s">
        <v>92</v>
      </c>
      <c r="B11" s="8" t="s">
        <v>339</v>
      </c>
      <c r="C11" s="9">
        <v>7</v>
      </c>
    </row>
    <row r="12" spans="1:3" ht="14.5" x14ac:dyDescent="0.35">
      <c r="A12" s="7" t="s">
        <v>94</v>
      </c>
      <c r="B12" s="8" t="s">
        <v>340</v>
      </c>
      <c r="C12" s="9">
        <v>5</v>
      </c>
    </row>
    <row r="13" spans="1:3" ht="14.5" x14ac:dyDescent="0.35">
      <c r="A13" s="7" t="s">
        <v>96</v>
      </c>
      <c r="B13" s="8" t="s">
        <v>341</v>
      </c>
      <c r="C13" s="9">
        <v>7</v>
      </c>
    </row>
    <row r="14" spans="1:3" ht="14.5" x14ac:dyDescent="0.35">
      <c r="A14" s="7" t="s">
        <v>98</v>
      </c>
      <c r="B14" s="8" t="s">
        <v>342</v>
      </c>
      <c r="C14" s="9">
        <v>8</v>
      </c>
    </row>
    <row r="15" spans="1:3" ht="14.5" x14ac:dyDescent="0.35">
      <c r="A15" s="7" t="s">
        <v>100</v>
      </c>
      <c r="B15" s="8" t="s">
        <v>101</v>
      </c>
      <c r="C15" s="9">
        <v>3</v>
      </c>
    </row>
    <row r="16" spans="1:3" ht="14.5" x14ac:dyDescent="0.35">
      <c r="A16" s="7" t="s">
        <v>102</v>
      </c>
      <c r="B16" s="8" t="s">
        <v>343</v>
      </c>
      <c r="C16" s="9">
        <v>3</v>
      </c>
    </row>
    <row r="17" spans="1:3" ht="14.5" x14ac:dyDescent="0.35">
      <c r="A17" s="7" t="s">
        <v>104</v>
      </c>
      <c r="B17" s="8" t="s">
        <v>344</v>
      </c>
      <c r="C17" s="9">
        <v>4</v>
      </c>
    </row>
    <row r="18" spans="1:3" ht="14.5" x14ac:dyDescent="0.35">
      <c r="A18" s="7" t="s">
        <v>106</v>
      </c>
      <c r="B18" s="8" t="s">
        <v>345</v>
      </c>
      <c r="C18" s="9">
        <v>1</v>
      </c>
    </row>
    <row r="19" spans="1:3" ht="14.5" x14ac:dyDescent="0.35">
      <c r="A19" s="7" t="s">
        <v>108</v>
      </c>
      <c r="B19" s="8" t="s">
        <v>346</v>
      </c>
      <c r="C19" s="9">
        <v>1</v>
      </c>
    </row>
    <row r="20" spans="1:3" ht="14.5" x14ac:dyDescent="0.35">
      <c r="A20" s="7" t="s">
        <v>110</v>
      </c>
      <c r="B20" s="8" t="s">
        <v>347</v>
      </c>
      <c r="C20" s="9">
        <v>6</v>
      </c>
    </row>
    <row r="21" spans="1:3" ht="14.5" x14ac:dyDescent="0.35">
      <c r="A21" s="7" t="s">
        <v>112</v>
      </c>
      <c r="B21" s="8" t="s">
        <v>348</v>
      </c>
      <c r="C21" s="9">
        <v>1</v>
      </c>
    </row>
    <row r="22" spans="1:3" ht="14.5" x14ac:dyDescent="0.35">
      <c r="A22" s="7" t="s">
        <v>114</v>
      </c>
      <c r="B22" s="8" t="s">
        <v>349</v>
      </c>
      <c r="C22" s="9">
        <v>3</v>
      </c>
    </row>
    <row r="23" spans="1:3" ht="14.5" x14ac:dyDescent="0.35">
      <c r="A23" s="7" t="s">
        <v>69</v>
      </c>
      <c r="B23" s="8" t="s">
        <v>350</v>
      </c>
      <c r="C23" s="9">
        <v>7</v>
      </c>
    </row>
    <row r="24" spans="1:3" ht="14.5" x14ac:dyDescent="0.35">
      <c r="A24" s="7" t="s">
        <v>117</v>
      </c>
      <c r="B24" s="8" t="s">
        <v>351</v>
      </c>
      <c r="C24" s="9">
        <v>4</v>
      </c>
    </row>
    <row r="25" spans="1:3" ht="14.5" x14ac:dyDescent="0.35">
      <c r="A25" s="7" t="s">
        <v>119</v>
      </c>
      <c r="B25" s="8" t="s">
        <v>352</v>
      </c>
      <c r="C25" s="9">
        <v>2</v>
      </c>
    </row>
    <row r="26" spans="1:3" ht="14.5" x14ac:dyDescent="0.35">
      <c r="A26" s="7" t="s">
        <v>121</v>
      </c>
      <c r="B26" s="8" t="s">
        <v>353</v>
      </c>
      <c r="C26" s="9">
        <v>5</v>
      </c>
    </row>
    <row r="27" spans="1:3" ht="14.5" x14ac:dyDescent="0.35">
      <c r="A27" s="7" t="s">
        <v>123</v>
      </c>
      <c r="B27" s="8" t="s">
        <v>354</v>
      </c>
      <c r="C27" s="9">
        <v>8</v>
      </c>
    </row>
    <row r="28" spans="1:3" ht="14.5" x14ac:dyDescent="0.35">
      <c r="A28" s="7" t="s">
        <v>125</v>
      </c>
      <c r="B28" s="8" t="s">
        <v>355</v>
      </c>
      <c r="C28" s="9">
        <v>4</v>
      </c>
    </row>
    <row r="29" spans="1:3" ht="14.5" x14ac:dyDescent="0.35">
      <c r="A29" s="7" t="s">
        <v>127</v>
      </c>
      <c r="B29" s="8" t="s">
        <v>356</v>
      </c>
      <c r="C29" s="9">
        <v>1</v>
      </c>
    </row>
    <row r="30" spans="1:3" ht="14.5" x14ac:dyDescent="0.35">
      <c r="A30" s="7" t="s">
        <v>129</v>
      </c>
      <c r="B30" s="8" t="s">
        <v>357</v>
      </c>
      <c r="C30" s="9">
        <v>4</v>
      </c>
    </row>
    <row r="31" spans="1:3" ht="14.5" x14ac:dyDescent="0.35">
      <c r="A31" s="7" t="s">
        <v>131</v>
      </c>
      <c r="B31" s="8" t="s">
        <v>358</v>
      </c>
      <c r="C31" s="9">
        <v>2</v>
      </c>
    </row>
    <row r="32" spans="1:3" ht="14.5" x14ac:dyDescent="0.35">
      <c r="A32" s="7" t="s">
        <v>133</v>
      </c>
      <c r="B32" s="8" t="s">
        <v>359</v>
      </c>
      <c r="C32" s="9">
        <v>4</v>
      </c>
    </row>
    <row r="33" spans="1:3" ht="14.5" x14ac:dyDescent="0.35">
      <c r="A33" s="7" t="s">
        <v>135</v>
      </c>
      <c r="B33" s="8" t="s">
        <v>360</v>
      </c>
      <c r="C33" s="9">
        <v>7</v>
      </c>
    </row>
    <row r="34" spans="1:3" ht="14.5" x14ac:dyDescent="0.35">
      <c r="A34" s="7" t="s">
        <v>137</v>
      </c>
      <c r="B34" s="8" t="s">
        <v>361</v>
      </c>
      <c r="C34" s="9">
        <v>5</v>
      </c>
    </row>
    <row r="35" spans="1:3" ht="14.5" x14ac:dyDescent="0.35">
      <c r="A35" s="7" t="s">
        <v>139</v>
      </c>
      <c r="B35" s="8" t="s">
        <v>362</v>
      </c>
      <c r="C35" s="9">
        <v>5</v>
      </c>
    </row>
    <row r="36" spans="1:3" ht="14.5" x14ac:dyDescent="0.35">
      <c r="A36" s="7" t="s">
        <v>141</v>
      </c>
      <c r="B36" s="8" t="s">
        <v>363</v>
      </c>
      <c r="C36" s="9">
        <v>7</v>
      </c>
    </row>
    <row r="37" spans="1:3" ht="14.5" x14ac:dyDescent="0.35">
      <c r="A37" s="7" t="s">
        <v>143</v>
      </c>
      <c r="B37" s="8" t="s">
        <v>364</v>
      </c>
      <c r="C37" s="9">
        <v>8</v>
      </c>
    </row>
    <row r="38" spans="1:3" ht="14.5" x14ac:dyDescent="0.35">
      <c r="A38" s="7" t="s">
        <v>145</v>
      </c>
      <c r="B38" s="8" t="s">
        <v>365</v>
      </c>
      <c r="C38" s="9">
        <v>5</v>
      </c>
    </row>
    <row r="39" spans="1:3" ht="14.5" x14ac:dyDescent="0.35">
      <c r="A39" s="7" t="s">
        <v>147</v>
      </c>
      <c r="B39" s="8" t="s">
        <v>366</v>
      </c>
      <c r="C39" s="9">
        <v>1</v>
      </c>
    </row>
    <row r="40" spans="1:3" ht="14.5" x14ac:dyDescent="0.35">
      <c r="A40" s="7" t="s">
        <v>149</v>
      </c>
      <c r="B40" s="8" t="s">
        <v>367</v>
      </c>
      <c r="C40" s="9">
        <v>6</v>
      </c>
    </row>
    <row r="41" spans="1:3" ht="14.5" x14ac:dyDescent="0.35">
      <c r="A41" s="7" t="s">
        <v>151</v>
      </c>
      <c r="B41" s="8" t="s">
        <v>368</v>
      </c>
      <c r="C41" s="9">
        <v>5</v>
      </c>
    </row>
    <row r="42" spans="1:3" ht="14.5" x14ac:dyDescent="0.35">
      <c r="A42" s="7" t="s">
        <v>153</v>
      </c>
      <c r="B42" s="8" t="s">
        <v>369</v>
      </c>
      <c r="C42" s="9">
        <v>6</v>
      </c>
    </row>
    <row r="43" spans="1:3" ht="14.5" x14ac:dyDescent="0.35">
      <c r="A43" s="7" t="s">
        <v>155</v>
      </c>
      <c r="B43" s="8" t="s">
        <v>370</v>
      </c>
      <c r="C43" s="9">
        <v>1</v>
      </c>
    </row>
    <row r="44" spans="1:3" ht="14.5" x14ac:dyDescent="0.35">
      <c r="A44" s="7" t="s">
        <v>157</v>
      </c>
      <c r="B44" s="8" t="s">
        <v>371</v>
      </c>
      <c r="C44" s="9">
        <v>3</v>
      </c>
    </row>
    <row r="45" spans="1:3" ht="14.5" x14ac:dyDescent="0.35">
      <c r="A45" s="7" t="s">
        <v>159</v>
      </c>
      <c r="B45" s="8" t="s">
        <v>372</v>
      </c>
      <c r="C45" s="9">
        <v>4</v>
      </c>
    </row>
    <row r="46" spans="1:3" ht="14.5" x14ac:dyDescent="0.35">
      <c r="A46" s="7" t="s">
        <v>161</v>
      </c>
      <c r="B46" s="8" t="s">
        <v>373</v>
      </c>
      <c r="C46" s="9">
        <v>7</v>
      </c>
    </row>
    <row r="47" spans="1:3" ht="14.5" x14ac:dyDescent="0.35">
      <c r="A47" s="7" t="s">
        <v>163</v>
      </c>
      <c r="B47" s="8" t="s">
        <v>374</v>
      </c>
      <c r="C47" s="9">
        <v>2</v>
      </c>
    </row>
    <row r="48" spans="1:3" ht="14.5" x14ac:dyDescent="0.35">
      <c r="A48" s="7" t="s">
        <v>165</v>
      </c>
      <c r="B48" s="8" t="s">
        <v>375</v>
      </c>
      <c r="C48" s="9">
        <v>3</v>
      </c>
    </row>
    <row r="49" spans="1:3" ht="14.5" x14ac:dyDescent="0.35">
      <c r="A49" s="7" t="s">
        <v>167</v>
      </c>
      <c r="B49" s="8" t="s">
        <v>376</v>
      </c>
      <c r="C49" s="9">
        <v>8</v>
      </c>
    </row>
    <row r="50" spans="1:3" ht="14.5" x14ac:dyDescent="0.35">
      <c r="A50" s="7" t="s">
        <v>169</v>
      </c>
      <c r="B50" s="8" t="s">
        <v>377</v>
      </c>
      <c r="C50" s="9">
        <v>5</v>
      </c>
    </row>
    <row r="51" spans="1:3" ht="14.5" x14ac:dyDescent="0.35">
      <c r="A51" s="7" t="s">
        <v>171</v>
      </c>
      <c r="B51" s="8" t="s">
        <v>378</v>
      </c>
      <c r="C51" s="9">
        <v>4</v>
      </c>
    </row>
    <row r="52" spans="1:3" ht="14.5" x14ac:dyDescent="0.35">
      <c r="A52" s="7" t="s">
        <v>173</v>
      </c>
      <c r="B52" s="8" t="s">
        <v>379</v>
      </c>
      <c r="C52" s="9">
        <v>2</v>
      </c>
    </row>
    <row r="53" spans="1:3" ht="14.5" x14ac:dyDescent="0.35">
      <c r="A53" s="7" t="s">
        <v>175</v>
      </c>
      <c r="B53" s="8" t="s">
        <v>380</v>
      </c>
      <c r="C53" s="9">
        <v>3</v>
      </c>
    </row>
    <row r="54" spans="1:3" ht="14.5" x14ac:dyDescent="0.35">
      <c r="A54" s="7" t="s">
        <v>177</v>
      </c>
      <c r="B54" s="8" t="s">
        <v>381</v>
      </c>
      <c r="C54" s="9">
        <v>1</v>
      </c>
    </row>
    <row r="55" spans="1:3" ht="14.5" x14ac:dyDescent="0.35">
      <c r="A55" s="7" t="s">
        <v>179</v>
      </c>
      <c r="B55" s="8" t="s">
        <v>382</v>
      </c>
      <c r="C55" s="9">
        <v>2</v>
      </c>
    </row>
    <row r="56" spans="1:3" ht="14.5" x14ac:dyDescent="0.35">
      <c r="A56" s="7" t="s">
        <v>181</v>
      </c>
      <c r="B56" s="8" t="s">
        <v>383</v>
      </c>
      <c r="C56" s="9">
        <v>5</v>
      </c>
    </row>
    <row r="57" spans="1:3" ht="14.5" x14ac:dyDescent="0.35">
      <c r="A57" s="7" t="s">
        <v>183</v>
      </c>
      <c r="B57" s="8" t="s">
        <v>384</v>
      </c>
      <c r="C57" s="9">
        <v>3</v>
      </c>
    </row>
    <row r="58" spans="1:3" ht="14.5" x14ac:dyDescent="0.35">
      <c r="A58" s="7" t="s">
        <v>185</v>
      </c>
      <c r="B58" s="8" t="s">
        <v>385</v>
      </c>
      <c r="C58" s="9">
        <v>5</v>
      </c>
    </row>
    <row r="59" spans="1:3" ht="14.5" x14ac:dyDescent="0.35">
      <c r="A59" s="7" t="s">
        <v>187</v>
      </c>
      <c r="B59" s="8" t="s">
        <v>386</v>
      </c>
      <c r="C59" s="9">
        <v>8</v>
      </c>
    </row>
    <row r="60" spans="1:3" ht="14.5" x14ac:dyDescent="0.35">
      <c r="A60" s="7" t="s">
        <v>189</v>
      </c>
      <c r="B60" s="8" t="s">
        <v>387</v>
      </c>
      <c r="C60" s="9">
        <v>6</v>
      </c>
    </row>
    <row r="61" spans="1:3" ht="14.5" x14ac:dyDescent="0.35">
      <c r="A61" s="7" t="s">
        <v>191</v>
      </c>
      <c r="B61" s="8" t="s">
        <v>388</v>
      </c>
      <c r="C61" s="9">
        <v>8</v>
      </c>
    </row>
    <row r="62" spans="1:3" ht="14.5" x14ac:dyDescent="0.35">
      <c r="A62" s="7" t="s">
        <v>193</v>
      </c>
      <c r="B62" s="8" t="s">
        <v>389</v>
      </c>
      <c r="C62" s="9">
        <v>8</v>
      </c>
    </row>
    <row r="63" spans="1:3" ht="14.5" x14ac:dyDescent="0.35">
      <c r="A63" s="7" t="s">
        <v>195</v>
      </c>
      <c r="B63" s="8" t="s">
        <v>390</v>
      </c>
      <c r="C63" s="9">
        <v>3</v>
      </c>
    </row>
    <row r="64" spans="1:3" ht="14.5" x14ac:dyDescent="0.35">
      <c r="A64" s="7" t="s">
        <v>197</v>
      </c>
      <c r="B64" s="8" t="s">
        <v>391</v>
      </c>
      <c r="C64" s="9">
        <v>8</v>
      </c>
    </row>
    <row r="65" spans="1:3" ht="14.5" x14ac:dyDescent="0.35">
      <c r="A65" s="7" t="s">
        <v>199</v>
      </c>
      <c r="B65" s="8" t="s">
        <v>392</v>
      </c>
      <c r="C65" s="9">
        <v>7</v>
      </c>
    </row>
    <row r="66" spans="1:3" ht="14.5" x14ac:dyDescent="0.35">
      <c r="A66" s="7" t="s">
        <v>201</v>
      </c>
      <c r="B66" s="8" t="s">
        <v>393</v>
      </c>
      <c r="C66" s="9">
        <v>8</v>
      </c>
    </row>
    <row r="67" spans="1:3" ht="14.5" x14ac:dyDescent="0.35">
      <c r="A67" s="7" t="s">
        <v>203</v>
      </c>
      <c r="B67" s="8" t="s">
        <v>394</v>
      </c>
      <c r="C67" s="9">
        <v>8</v>
      </c>
    </row>
    <row r="68" spans="1:3" ht="14.5" x14ac:dyDescent="0.35">
      <c r="A68" s="7" t="s">
        <v>205</v>
      </c>
      <c r="B68" s="8" t="s">
        <v>395</v>
      </c>
      <c r="C68" s="9">
        <v>8</v>
      </c>
    </row>
    <row r="69" spans="1:3" ht="14.5" x14ac:dyDescent="0.35">
      <c r="A69" s="7" t="s">
        <v>207</v>
      </c>
      <c r="B69" s="8" t="s">
        <v>396</v>
      </c>
      <c r="C69" s="9">
        <v>7</v>
      </c>
    </row>
    <row r="70" spans="1:3" ht="14.5" x14ac:dyDescent="0.35">
      <c r="A70" s="7" t="s">
        <v>209</v>
      </c>
      <c r="B70" s="8" t="s">
        <v>397</v>
      </c>
      <c r="C70" s="9">
        <v>5</v>
      </c>
    </row>
    <row r="71" spans="1:3" ht="14.5" x14ac:dyDescent="0.35">
      <c r="A71" s="7" t="s">
        <v>211</v>
      </c>
      <c r="B71" s="8" t="s">
        <v>398</v>
      </c>
      <c r="C71" s="9">
        <v>1</v>
      </c>
    </row>
    <row r="72" spans="1:3" ht="14.5" x14ac:dyDescent="0.35">
      <c r="A72" s="7" t="s">
        <v>213</v>
      </c>
      <c r="B72" s="8" t="s">
        <v>399</v>
      </c>
      <c r="C72" s="9">
        <v>4</v>
      </c>
    </row>
    <row r="73" spans="1:3" ht="14.5" x14ac:dyDescent="0.35">
      <c r="A73" s="7" t="s">
        <v>215</v>
      </c>
      <c r="B73" s="8" t="s">
        <v>400</v>
      </c>
      <c r="C73" s="9">
        <v>1</v>
      </c>
    </row>
    <row r="74" spans="1:3" ht="14.5" x14ac:dyDescent="0.35">
      <c r="A74" s="7" t="s">
        <v>217</v>
      </c>
      <c r="B74" s="8" t="s">
        <v>401</v>
      </c>
      <c r="C74" s="9">
        <v>1</v>
      </c>
    </row>
    <row r="75" spans="1:3" ht="14.5" x14ac:dyDescent="0.35">
      <c r="A75" s="7" t="s">
        <v>219</v>
      </c>
      <c r="B75" s="8" t="s">
        <v>402</v>
      </c>
      <c r="C75" s="9">
        <v>4</v>
      </c>
    </row>
    <row r="76" spans="1:3" ht="14.5" x14ac:dyDescent="0.35">
      <c r="A76" s="7" t="s">
        <v>221</v>
      </c>
      <c r="B76" s="8" t="s">
        <v>403</v>
      </c>
      <c r="C76" s="9">
        <v>2</v>
      </c>
    </row>
    <row r="77" spans="1:3" ht="14.5" x14ac:dyDescent="0.35">
      <c r="A77" s="7" t="s">
        <v>70</v>
      </c>
      <c r="B77" s="8" t="s">
        <v>404</v>
      </c>
      <c r="C77" s="9">
        <v>5</v>
      </c>
    </row>
    <row r="78" spans="1:3" ht="14.5" x14ac:dyDescent="0.35">
      <c r="A78" s="7" t="s">
        <v>224</v>
      </c>
      <c r="B78" s="8" t="s">
        <v>405</v>
      </c>
      <c r="C78" s="9">
        <v>8</v>
      </c>
    </row>
    <row r="79" spans="1:3" ht="14.5" x14ac:dyDescent="0.35">
      <c r="A79" s="7" t="s">
        <v>226</v>
      </c>
      <c r="B79" s="8" t="s">
        <v>406</v>
      </c>
      <c r="C79" s="9">
        <v>3</v>
      </c>
    </row>
    <row r="80" spans="1:3" ht="14.5" x14ac:dyDescent="0.35">
      <c r="A80" s="7" t="s">
        <v>228</v>
      </c>
      <c r="B80" s="8" t="s">
        <v>407</v>
      </c>
      <c r="C80" s="9">
        <v>1</v>
      </c>
    </row>
    <row r="81" spans="1:3" ht="14.5" x14ac:dyDescent="0.35">
      <c r="A81" s="7" t="s">
        <v>230</v>
      </c>
      <c r="B81" s="8" t="s">
        <v>408</v>
      </c>
      <c r="C81" s="9">
        <v>8</v>
      </c>
    </row>
    <row r="82" spans="1:3" ht="14.5" x14ac:dyDescent="0.35">
      <c r="A82" s="7" t="s">
        <v>232</v>
      </c>
      <c r="B82" s="8" t="s">
        <v>409</v>
      </c>
      <c r="C82" s="9">
        <v>7</v>
      </c>
    </row>
    <row r="83" spans="1:3" ht="14.5" x14ac:dyDescent="0.35">
      <c r="A83" s="7" t="s">
        <v>234</v>
      </c>
      <c r="B83" s="8" t="s">
        <v>410</v>
      </c>
      <c r="C83" s="9">
        <v>3</v>
      </c>
    </row>
    <row r="84" spans="1:3" ht="14.5" x14ac:dyDescent="0.35">
      <c r="A84" s="7" t="s">
        <v>236</v>
      </c>
      <c r="B84" s="8" t="s">
        <v>411</v>
      </c>
      <c r="C84" s="9">
        <v>7</v>
      </c>
    </row>
    <row r="85" spans="1:3" ht="14.5" x14ac:dyDescent="0.35">
      <c r="A85" s="7" t="s">
        <v>238</v>
      </c>
      <c r="B85" s="8" t="s">
        <v>412</v>
      </c>
      <c r="C85" s="9">
        <v>5</v>
      </c>
    </row>
    <row r="86" spans="1:3" ht="14.5" x14ac:dyDescent="0.35">
      <c r="A86" s="7" t="s">
        <v>240</v>
      </c>
      <c r="B86" s="8" t="s">
        <v>413</v>
      </c>
      <c r="C86" s="9">
        <v>4</v>
      </c>
    </row>
    <row r="87" spans="1:3" ht="14.5" x14ac:dyDescent="0.35">
      <c r="A87" s="7" t="s">
        <v>242</v>
      </c>
      <c r="B87" s="8" t="s">
        <v>414</v>
      </c>
      <c r="C87" s="9">
        <v>4</v>
      </c>
    </row>
    <row r="88" spans="1:3" ht="14.5" x14ac:dyDescent="0.35">
      <c r="A88" s="7" t="s">
        <v>244</v>
      </c>
      <c r="B88" s="8" t="s">
        <v>415</v>
      </c>
      <c r="C88" s="9">
        <v>5</v>
      </c>
    </row>
    <row r="89" spans="1:3" ht="14.5" x14ac:dyDescent="0.35">
      <c r="A89" s="7" t="s">
        <v>246</v>
      </c>
      <c r="B89" s="8" t="s">
        <v>416</v>
      </c>
      <c r="C89" s="9">
        <v>7</v>
      </c>
    </row>
    <row r="90" spans="1:3" ht="14.5" x14ac:dyDescent="0.35">
      <c r="A90" s="7" t="s">
        <v>248</v>
      </c>
      <c r="B90" s="8" t="s">
        <v>417</v>
      </c>
      <c r="C90" s="9">
        <v>2</v>
      </c>
    </row>
    <row r="91" spans="1:3" ht="14.5" x14ac:dyDescent="0.35">
      <c r="A91" s="7" t="s">
        <v>250</v>
      </c>
      <c r="B91" s="8" t="s">
        <v>418</v>
      </c>
      <c r="C91" s="9">
        <v>3</v>
      </c>
    </row>
    <row r="92" spans="1:3" ht="14.5" x14ac:dyDescent="0.35">
      <c r="A92" s="7" t="s">
        <v>252</v>
      </c>
      <c r="B92" s="8" t="s">
        <v>419</v>
      </c>
      <c r="C92" s="9">
        <v>5</v>
      </c>
    </row>
    <row r="93" spans="1:3" ht="14.5" x14ac:dyDescent="0.35">
      <c r="A93" s="7" t="s">
        <v>254</v>
      </c>
      <c r="B93" s="8" t="s">
        <v>420</v>
      </c>
      <c r="C93" s="9">
        <v>2</v>
      </c>
    </row>
    <row r="94" spans="1:3" ht="14.5" x14ac:dyDescent="0.35">
      <c r="A94" s="7" t="s">
        <v>256</v>
      </c>
      <c r="B94" s="8" t="s">
        <v>421</v>
      </c>
      <c r="C94" s="9">
        <v>3</v>
      </c>
    </row>
    <row r="95" spans="1:3" ht="14.5" x14ac:dyDescent="0.35">
      <c r="A95" s="7" t="s">
        <v>258</v>
      </c>
      <c r="B95" s="8" t="s">
        <v>422</v>
      </c>
      <c r="C95" s="9">
        <v>5</v>
      </c>
    </row>
    <row r="96" spans="1:3" ht="14.5" x14ac:dyDescent="0.35">
      <c r="A96" s="7" t="s">
        <v>260</v>
      </c>
      <c r="B96" s="8" t="s">
        <v>423</v>
      </c>
      <c r="C96" s="9">
        <v>8</v>
      </c>
    </row>
    <row r="97" spans="1:3" ht="14.5" x14ac:dyDescent="0.35">
      <c r="A97" s="7" t="s">
        <v>262</v>
      </c>
      <c r="B97" s="8" t="s">
        <v>424</v>
      </c>
      <c r="C97" s="9">
        <v>6</v>
      </c>
    </row>
    <row r="98" spans="1:3" ht="14.5" x14ac:dyDescent="0.35">
      <c r="A98" s="7" t="s">
        <v>264</v>
      </c>
      <c r="B98" s="8" t="s">
        <v>425</v>
      </c>
      <c r="C98" s="9">
        <v>8</v>
      </c>
    </row>
    <row r="99" spans="1:3" ht="14.5" x14ac:dyDescent="0.35">
      <c r="A99" s="7" t="s">
        <v>266</v>
      </c>
      <c r="B99" s="8" t="s">
        <v>426</v>
      </c>
      <c r="C99" s="9">
        <v>8</v>
      </c>
    </row>
    <row r="100" spans="1:3" ht="14.5" x14ac:dyDescent="0.35">
      <c r="A100" s="7" t="s">
        <v>268</v>
      </c>
      <c r="B100" s="8" t="s">
        <v>427</v>
      </c>
      <c r="C100" s="9">
        <v>5</v>
      </c>
    </row>
    <row r="101" spans="1:3" ht="14.5" x14ac:dyDescent="0.35">
      <c r="A101" s="7" t="s">
        <v>270</v>
      </c>
      <c r="B101" s="8" t="s">
        <v>428</v>
      </c>
      <c r="C101" s="9">
        <v>4</v>
      </c>
    </row>
    <row r="102" spans="1:3" ht="14.5" x14ac:dyDescent="0.35">
      <c r="A102" s="7" t="s">
        <v>272</v>
      </c>
      <c r="B102" s="8" t="s">
        <v>429</v>
      </c>
      <c r="C102" s="9">
        <v>7</v>
      </c>
    </row>
    <row r="103" spans="1:3" ht="14.5" x14ac:dyDescent="0.35">
      <c r="A103" s="7" t="s">
        <v>274</v>
      </c>
      <c r="B103" s="8" t="s">
        <v>430</v>
      </c>
      <c r="C103" s="9">
        <v>5</v>
      </c>
    </row>
    <row r="104" spans="1:3" ht="14.5" x14ac:dyDescent="0.35">
      <c r="A104" s="7" t="s">
        <v>276</v>
      </c>
      <c r="B104" s="8" t="s">
        <v>431</v>
      </c>
      <c r="C104" s="9">
        <v>7</v>
      </c>
    </row>
    <row r="105" spans="1:3" ht="14.5" x14ac:dyDescent="0.35">
      <c r="A105" s="7" t="s">
        <v>278</v>
      </c>
      <c r="B105" s="8" t="s">
        <v>432</v>
      </c>
      <c r="C105" s="9">
        <v>4</v>
      </c>
    </row>
    <row r="106" spans="1:3" ht="14.5" x14ac:dyDescent="0.35">
      <c r="A106" s="7" t="s">
        <v>280</v>
      </c>
      <c r="B106" s="8" t="s">
        <v>433</v>
      </c>
      <c r="C106" s="9">
        <v>5</v>
      </c>
    </row>
    <row r="107" spans="1:3" ht="14.5" x14ac:dyDescent="0.35">
      <c r="A107" s="7" t="s">
        <v>282</v>
      </c>
      <c r="B107" s="8" t="s">
        <v>434</v>
      </c>
      <c r="C107" s="9">
        <v>3</v>
      </c>
    </row>
    <row r="108" spans="1:3" ht="14.5" x14ac:dyDescent="0.35">
      <c r="A108" s="7" t="s">
        <v>284</v>
      </c>
      <c r="B108" s="8" t="s">
        <v>435</v>
      </c>
      <c r="C108" s="9">
        <v>4</v>
      </c>
    </row>
    <row r="109" spans="1:3" ht="14.5" x14ac:dyDescent="0.35">
      <c r="A109" s="7" t="s">
        <v>286</v>
      </c>
      <c r="B109" s="8" t="s">
        <v>436</v>
      </c>
      <c r="C109" s="9">
        <v>3</v>
      </c>
    </row>
    <row r="110" spans="1:3" ht="14.5" x14ac:dyDescent="0.35">
      <c r="A110" s="7" t="s">
        <v>288</v>
      </c>
      <c r="B110" s="8" t="s">
        <v>437</v>
      </c>
      <c r="C110" s="9">
        <v>4</v>
      </c>
    </row>
    <row r="111" spans="1:3" ht="14.5" x14ac:dyDescent="0.35">
      <c r="A111" s="7" t="s">
        <v>290</v>
      </c>
      <c r="B111" s="8" t="s">
        <v>438</v>
      </c>
      <c r="C111" s="9">
        <v>2</v>
      </c>
    </row>
    <row r="112" spans="1:3" ht="14.5" x14ac:dyDescent="0.35">
      <c r="A112" s="7" t="s">
        <v>292</v>
      </c>
      <c r="B112" s="8" t="s">
        <v>439</v>
      </c>
      <c r="C112" s="9">
        <v>2</v>
      </c>
    </row>
    <row r="113" spans="1:3" ht="14.5" x14ac:dyDescent="0.35">
      <c r="A113" s="7" t="s">
        <v>294</v>
      </c>
      <c r="B113" s="8" t="s">
        <v>440</v>
      </c>
      <c r="C113" s="9">
        <v>3</v>
      </c>
    </row>
    <row r="114" spans="1:3" ht="14.5" x14ac:dyDescent="0.35">
      <c r="A114" s="7" t="s">
        <v>296</v>
      </c>
      <c r="B114" s="8" t="s">
        <v>441</v>
      </c>
      <c r="C114" s="9">
        <v>2</v>
      </c>
    </row>
    <row r="115" spans="1:3" ht="14.5" x14ac:dyDescent="0.35">
      <c r="A115" s="7" t="s">
        <v>298</v>
      </c>
      <c r="B115" s="8" t="s">
        <v>442</v>
      </c>
      <c r="C115" s="9">
        <v>4</v>
      </c>
    </row>
    <row r="116" spans="1:3" ht="14.5" x14ac:dyDescent="0.35">
      <c r="A116" s="7" t="s">
        <v>300</v>
      </c>
      <c r="B116" s="8" t="s">
        <v>443</v>
      </c>
      <c r="C116" s="9">
        <v>3</v>
      </c>
    </row>
    <row r="117" spans="1:3" ht="14.5" x14ac:dyDescent="0.35">
      <c r="A117" s="7" t="s">
        <v>302</v>
      </c>
      <c r="B117" s="8" t="s">
        <v>444</v>
      </c>
      <c r="C117" s="9">
        <v>4</v>
      </c>
    </row>
    <row r="118" spans="1:3" ht="14.5" x14ac:dyDescent="0.35">
      <c r="A118" s="7" t="s">
        <v>304</v>
      </c>
      <c r="B118" s="8" t="s">
        <v>445</v>
      </c>
      <c r="C118" s="9">
        <v>2</v>
      </c>
    </row>
    <row r="119" spans="1:3" ht="14.5" x14ac:dyDescent="0.35">
      <c r="A119" s="7" t="s">
        <v>306</v>
      </c>
      <c r="B119" s="8" t="s">
        <v>446</v>
      </c>
      <c r="C119" s="9">
        <v>8</v>
      </c>
    </row>
    <row r="120" spans="1:3" ht="14.5" x14ac:dyDescent="0.35">
      <c r="A120" s="7" t="s">
        <v>308</v>
      </c>
      <c r="B120" s="8" t="s">
        <v>447</v>
      </c>
      <c r="C120" s="9">
        <v>8</v>
      </c>
    </row>
    <row r="121" spans="1:3" ht="14.5" x14ac:dyDescent="0.35">
      <c r="A121" s="7" t="s">
        <v>310</v>
      </c>
      <c r="B121" s="8" t="s">
        <v>448</v>
      </c>
      <c r="C121" s="9">
        <v>5</v>
      </c>
    </row>
    <row r="122" spans="1:3" ht="14.5" x14ac:dyDescent="0.35">
      <c r="A122" s="7" t="s">
        <v>449</v>
      </c>
      <c r="B122" s="8" t="s">
        <v>450</v>
      </c>
      <c r="C122" s="9">
        <v>0</v>
      </c>
    </row>
    <row r="123" spans="1:3" ht="14.5" x14ac:dyDescent="0.35">
      <c r="A123" s="7" t="s">
        <v>451</v>
      </c>
      <c r="B123" s="8" t="s">
        <v>452</v>
      </c>
      <c r="C123" s="9">
        <v>0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EC041-0D20-4276-8526-52E6F2E23F4D}">
  <sheetPr codeName="Sheet4" filterMode="1"/>
  <dimension ref="A1:D473"/>
  <sheetViews>
    <sheetView workbookViewId="0">
      <selection activeCell="C469" sqref="C469"/>
    </sheetView>
  </sheetViews>
  <sheetFormatPr defaultRowHeight="12.5" x14ac:dyDescent="0.25"/>
  <cols>
    <col min="1" max="1" width="25" customWidth="1"/>
    <col min="2" max="2" width="51.1796875" customWidth="1"/>
    <col min="3" max="3" width="21.453125" customWidth="1"/>
    <col min="4" max="4" width="20.1796875" customWidth="1"/>
  </cols>
  <sheetData>
    <row r="1" spans="1:4" ht="15.5" x14ac:dyDescent="0.35">
      <c r="A1" s="10" t="s">
        <v>453</v>
      </c>
      <c r="B1" s="10"/>
      <c r="C1" s="10"/>
    </row>
    <row r="2" spans="1:4" ht="15.5" x14ac:dyDescent="0.35">
      <c r="A2" s="10" t="s">
        <v>454</v>
      </c>
      <c r="B2" s="10"/>
      <c r="C2" s="10"/>
    </row>
    <row r="4" spans="1:4" ht="17.5" x14ac:dyDescent="0.35">
      <c r="A4" s="11" t="s">
        <v>55</v>
      </c>
      <c r="B4" s="12" t="s">
        <v>455</v>
      </c>
      <c r="C4" s="12"/>
      <c r="D4" s="13" t="s">
        <v>456</v>
      </c>
    </row>
    <row r="5" spans="1:4" ht="15.5" hidden="1" x14ac:dyDescent="0.35">
      <c r="A5" s="14">
        <v>10180</v>
      </c>
      <c r="B5" s="15" t="s">
        <v>530</v>
      </c>
      <c r="C5" s="15" t="s">
        <v>531</v>
      </c>
      <c r="D5" s="16">
        <v>0.8478</v>
      </c>
    </row>
    <row r="6" spans="1:4" ht="15.5" hidden="1" x14ac:dyDescent="0.35">
      <c r="A6" s="14">
        <v>10380</v>
      </c>
      <c r="B6" s="15" t="s">
        <v>532</v>
      </c>
      <c r="C6" s="15" t="s">
        <v>533</v>
      </c>
      <c r="D6" s="16">
        <v>0.40620000000000001</v>
      </c>
    </row>
    <row r="7" spans="1:4" ht="15.5" hidden="1" x14ac:dyDescent="0.35">
      <c r="A7" s="14">
        <v>10420</v>
      </c>
      <c r="B7" s="15" t="s">
        <v>534</v>
      </c>
      <c r="C7" s="15" t="s">
        <v>535</v>
      </c>
      <c r="D7" s="16">
        <v>0.88900000000000001</v>
      </c>
    </row>
    <row r="8" spans="1:4" ht="15.5" hidden="1" x14ac:dyDescent="0.35">
      <c r="A8" s="14">
        <v>10500</v>
      </c>
      <c r="B8" s="15" t="s">
        <v>536</v>
      </c>
      <c r="C8" s="15" t="s">
        <v>537</v>
      </c>
      <c r="D8" s="16">
        <v>0.85909999999999997</v>
      </c>
    </row>
    <row r="9" spans="1:4" ht="15.5" hidden="1" x14ac:dyDescent="0.35">
      <c r="A9" s="14">
        <v>10580</v>
      </c>
      <c r="B9" s="15" t="s">
        <v>538</v>
      </c>
      <c r="C9" s="15" t="s">
        <v>539</v>
      </c>
      <c r="D9" s="16">
        <v>0.88070000000000004</v>
      </c>
    </row>
    <row r="10" spans="1:4" ht="15.5" hidden="1" x14ac:dyDescent="0.35">
      <c r="A10" s="14">
        <v>10740</v>
      </c>
      <c r="B10" s="15" t="s">
        <v>540</v>
      </c>
      <c r="C10" s="15" t="s">
        <v>541</v>
      </c>
      <c r="D10" s="16">
        <v>0.9718</v>
      </c>
    </row>
    <row r="11" spans="1:4" ht="15.5" hidden="1" x14ac:dyDescent="0.35">
      <c r="A11" s="14">
        <v>10780</v>
      </c>
      <c r="B11" s="15" t="s">
        <v>542</v>
      </c>
      <c r="C11" s="15" t="s">
        <v>543</v>
      </c>
      <c r="D11" s="16">
        <v>0.80020000000000002</v>
      </c>
    </row>
    <row r="12" spans="1:4" ht="15.5" hidden="1" x14ac:dyDescent="0.35">
      <c r="A12" s="14">
        <v>10900</v>
      </c>
      <c r="B12" s="15" t="s">
        <v>544</v>
      </c>
      <c r="C12" s="15" t="s">
        <v>545</v>
      </c>
      <c r="D12" s="16">
        <v>0.92520000000000002</v>
      </c>
    </row>
    <row r="13" spans="1:4" ht="15.5" hidden="1" x14ac:dyDescent="0.35">
      <c r="A13" s="14">
        <v>11020</v>
      </c>
      <c r="B13" s="15" t="s">
        <v>546</v>
      </c>
      <c r="C13" s="15" t="s">
        <v>547</v>
      </c>
      <c r="D13" s="16">
        <v>0.90620000000000001</v>
      </c>
    </row>
    <row r="14" spans="1:4" ht="15.5" hidden="1" x14ac:dyDescent="0.35">
      <c r="A14" s="14">
        <v>11100</v>
      </c>
      <c r="B14" s="15" t="s">
        <v>548</v>
      </c>
      <c r="C14" s="15" t="s">
        <v>531</v>
      </c>
      <c r="D14" s="16">
        <v>0.86629999999999996</v>
      </c>
    </row>
    <row r="15" spans="1:4" ht="15.5" hidden="1" x14ac:dyDescent="0.35">
      <c r="A15" s="14">
        <v>11180</v>
      </c>
      <c r="B15" s="15" t="s">
        <v>549</v>
      </c>
      <c r="C15" s="15" t="s">
        <v>550</v>
      </c>
      <c r="D15" s="16">
        <v>0.97719999999999996</v>
      </c>
    </row>
    <row r="16" spans="1:4" ht="15.5" hidden="1" x14ac:dyDescent="0.35">
      <c r="A16" s="14">
        <v>11260</v>
      </c>
      <c r="B16" s="15" t="s">
        <v>551</v>
      </c>
      <c r="C16" s="15" t="s">
        <v>552</v>
      </c>
      <c r="D16" s="16">
        <v>1.2371000000000001</v>
      </c>
    </row>
    <row r="17" spans="1:4" ht="15.5" hidden="1" x14ac:dyDescent="0.35">
      <c r="A17" s="14">
        <v>11300</v>
      </c>
      <c r="B17" s="15" t="s">
        <v>78</v>
      </c>
      <c r="C17" s="15" t="s">
        <v>553</v>
      </c>
      <c r="D17" s="16">
        <v>0.97230000000000005</v>
      </c>
    </row>
    <row r="18" spans="1:4" ht="15.5" hidden="1" x14ac:dyDescent="0.35">
      <c r="A18" s="14">
        <v>11340</v>
      </c>
      <c r="B18" s="15" t="s">
        <v>78</v>
      </c>
      <c r="C18" s="15" t="s">
        <v>554</v>
      </c>
      <c r="D18" s="16">
        <v>0.90939999999999999</v>
      </c>
    </row>
    <row r="19" spans="1:4" ht="15.5" hidden="1" x14ac:dyDescent="0.35">
      <c r="A19" s="14">
        <v>11460</v>
      </c>
      <c r="B19" s="15" t="s">
        <v>555</v>
      </c>
      <c r="C19" s="15" t="s">
        <v>556</v>
      </c>
      <c r="D19" s="16">
        <v>1.0302</v>
      </c>
    </row>
    <row r="20" spans="1:4" ht="15.5" hidden="1" x14ac:dyDescent="0.35">
      <c r="A20" s="14">
        <v>11500</v>
      </c>
      <c r="B20" s="15" t="s">
        <v>557</v>
      </c>
      <c r="C20" s="15" t="s">
        <v>558</v>
      </c>
      <c r="D20" s="16">
        <v>0.8</v>
      </c>
    </row>
    <row r="21" spans="1:4" ht="15.5" hidden="1" x14ac:dyDescent="0.35">
      <c r="A21" s="14">
        <v>11540</v>
      </c>
      <c r="B21" s="15" t="s">
        <v>559</v>
      </c>
      <c r="C21" s="15" t="s">
        <v>560</v>
      </c>
      <c r="D21" s="16">
        <v>0.94389999999999996</v>
      </c>
    </row>
    <row r="22" spans="1:4" ht="15.5" hidden="1" x14ac:dyDescent="0.35">
      <c r="A22" s="14">
        <v>11700</v>
      </c>
      <c r="B22" s="15" t="s">
        <v>561</v>
      </c>
      <c r="C22" s="15" t="s">
        <v>562</v>
      </c>
      <c r="D22" s="16">
        <v>0.87129999999999996</v>
      </c>
    </row>
    <row r="23" spans="1:4" ht="15.5" hidden="1" x14ac:dyDescent="0.35">
      <c r="A23" s="14">
        <v>12020</v>
      </c>
      <c r="B23" s="15" t="s">
        <v>563</v>
      </c>
      <c r="C23" s="15" t="s">
        <v>537</v>
      </c>
      <c r="D23" s="16">
        <v>0.96630000000000005</v>
      </c>
    </row>
    <row r="24" spans="1:4" ht="15.5" hidden="1" x14ac:dyDescent="0.35">
      <c r="A24" s="14">
        <v>12060</v>
      </c>
      <c r="B24" s="15" t="s">
        <v>564</v>
      </c>
      <c r="C24" s="15" t="s">
        <v>537</v>
      </c>
      <c r="D24" s="16">
        <v>0.96930000000000005</v>
      </c>
    </row>
    <row r="25" spans="1:4" ht="15.5" hidden="1" x14ac:dyDescent="0.35">
      <c r="A25" s="14">
        <v>12100</v>
      </c>
      <c r="B25" s="15" t="s">
        <v>565</v>
      </c>
      <c r="C25" s="15" t="s">
        <v>566</v>
      </c>
      <c r="D25" s="16">
        <v>1.2198</v>
      </c>
    </row>
    <row r="26" spans="1:4" ht="15.5" hidden="1" x14ac:dyDescent="0.35">
      <c r="A26" s="14">
        <v>12220</v>
      </c>
      <c r="B26" s="15" t="s">
        <v>567</v>
      </c>
      <c r="C26" s="15" t="s">
        <v>558</v>
      </c>
      <c r="D26" s="16">
        <v>0.8</v>
      </c>
    </row>
    <row r="27" spans="1:4" ht="15.5" hidden="1" x14ac:dyDescent="0.35">
      <c r="A27" s="14">
        <v>12260</v>
      </c>
      <c r="B27" s="15" t="s">
        <v>568</v>
      </c>
      <c r="C27" s="15" t="s">
        <v>569</v>
      </c>
      <c r="D27" s="16">
        <v>0.9546</v>
      </c>
    </row>
    <row r="28" spans="1:4" ht="15.5" hidden="1" x14ac:dyDescent="0.35">
      <c r="A28" s="14">
        <v>12420</v>
      </c>
      <c r="B28" s="15" t="s">
        <v>570</v>
      </c>
      <c r="C28" s="15" t="s">
        <v>531</v>
      </c>
      <c r="D28" s="16">
        <v>0.99260000000000004</v>
      </c>
    </row>
    <row r="29" spans="1:4" ht="15.5" hidden="1" x14ac:dyDescent="0.35">
      <c r="A29" s="14">
        <v>12540</v>
      </c>
      <c r="B29" s="15" t="s">
        <v>571</v>
      </c>
      <c r="C29" s="15" t="s">
        <v>572</v>
      </c>
      <c r="D29" s="16">
        <v>1.1825000000000001</v>
      </c>
    </row>
    <row r="30" spans="1:4" ht="15.5" hidden="1" x14ac:dyDescent="0.35">
      <c r="A30" s="14">
        <v>12580</v>
      </c>
      <c r="B30" s="15" t="s">
        <v>573</v>
      </c>
      <c r="C30" s="15" t="s">
        <v>574</v>
      </c>
      <c r="D30" s="16">
        <v>1.0334000000000001</v>
      </c>
    </row>
    <row r="31" spans="1:4" ht="15.5" hidden="1" x14ac:dyDescent="0.35">
      <c r="A31" s="14">
        <v>12620</v>
      </c>
      <c r="B31" s="15" t="s">
        <v>575</v>
      </c>
      <c r="C31" s="15" t="s">
        <v>576</v>
      </c>
      <c r="D31" s="16">
        <v>1.0371999999999999</v>
      </c>
    </row>
    <row r="32" spans="1:4" ht="15.5" hidden="1" x14ac:dyDescent="0.35">
      <c r="A32" s="14">
        <v>12700</v>
      </c>
      <c r="B32" s="15" t="s">
        <v>577</v>
      </c>
      <c r="C32" s="15" t="s">
        <v>578</v>
      </c>
      <c r="D32" s="16">
        <v>1.3080000000000001</v>
      </c>
    </row>
    <row r="33" spans="1:4" ht="15.5" hidden="1" x14ac:dyDescent="0.35">
      <c r="A33" s="14">
        <v>12940</v>
      </c>
      <c r="B33" s="15" t="s">
        <v>579</v>
      </c>
      <c r="C33" s="15" t="s">
        <v>543</v>
      </c>
      <c r="D33" s="16">
        <v>0.82969999999999999</v>
      </c>
    </row>
    <row r="34" spans="1:4" ht="15.5" hidden="1" x14ac:dyDescent="0.35">
      <c r="A34" s="14">
        <v>12980</v>
      </c>
      <c r="B34" s="15" t="s">
        <v>580</v>
      </c>
      <c r="C34" s="15" t="s">
        <v>556</v>
      </c>
      <c r="D34" s="16">
        <v>1.0095000000000001</v>
      </c>
    </row>
    <row r="35" spans="1:4" ht="15.5" hidden="1" x14ac:dyDescent="0.35">
      <c r="A35" s="14">
        <v>13020</v>
      </c>
      <c r="B35" s="15" t="s">
        <v>581</v>
      </c>
      <c r="C35" s="15" t="s">
        <v>556</v>
      </c>
      <c r="D35" s="16">
        <v>0.93500000000000005</v>
      </c>
    </row>
    <row r="36" spans="1:4" ht="15.5" hidden="1" x14ac:dyDescent="0.35">
      <c r="A36" s="14">
        <v>13140</v>
      </c>
      <c r="B36" s="15" t="s">
        <v>582</v>
      </c>
      <c r="C36" s="15" t="s">
        <v>531</v>
      </c>
      <c r="D36" s="16">
        <v>0.86909999999999998</v>
      </c>
    </row>
    <row r="37" spans="1:4" ht="15.5" hidden="1" x14ac:dyDescent="0.35">
      <c r="A37" s="14">
        <v>13380</v>
      </c>
      <c r="B37" s="15" t="s">
        <v>583</v>
      </c>
      <c r="C37" s="15" t="s">
        <v>584</v>
      </c>
      <c r="D37" s="16">
        <v>1.1626000000000001</v>
      </c>
    </row>
    <row r="38" spans="1:4" ht="15.5" hidden="1" x14ac:dyDescent="0.35">
      <c r="A38" s="14">
        <v>13460</v>
      </c>
      <c r="B38" s="15" t="s">
        <v>585</v>
      </c>
      <c r="C38" s="15" t="s">
        <v>586</v>
      </c>
      <c r="D38" s="16">
        <v>1.1324000000000001</v>
      </c>
    </row>
    <row r="39" spans="1:4" ht="15.5" hidden="1" x14ac:dyDescent="0.35">
      <c r="A39" s="14">
        <v>13644</v>
      </c>
      <c r="B39" s="15" t="s">
        <v>587</v>
      </c>
      <c r="C39" s="15" t="s">
        <v>574</v>
      </c>
      <c r="D39" s="16">
        <v>1.0566</v>
      </c>
    </row>
    <row r="40" spans="1:4" ht="15.5" hidden="1" x14ac:dyDescent="0.35">
      <c r="A40" s="14">
        <v>13740</v>
      </c>
      <c r="B40" s="15" t="s">
        <v>588</v>
      </c>
      <c r="C40" s="15" t="s">
        <v>589</v>
      </c>
      <c r="D40" s="16">
        <v>0.88980000000000004</v>
      </c>
    </row>
    <row r="41" spans="1:4" ht="15.5" hidden="1" x14ac:dyDescent="0.35">
      <c r="A41" s="14">
        <v>13780</v>
      </c>
      <c r="B41" s="15" t="s">
        <v>590</v>
      </c>
      <c r="C41" s="15" t="s">
        <v>539</v>
      </c>
      <c r="D41" s="16">
        <v>0.88680000000000003</v>
      </c>
    </row>
    <row r="42" spans="1:4" ht="15.5" hidden="1" x14ac:dyDescent="0.35">
      <c r="A42" s="14">
        <v>13820</v>
      </c>
      <c r="B42" s="15" t="s">
        <v>591</v>
      </c>
      <c r="C42" s="15" t="s">
        <v>558</v>
      </c>
      <c r="D42" s="16">
        <v>0.86729999999999996</v>
      </c>
    </row>
    <row r="43" spans="1:4" ht="15.5" hidden="1" x14ac:dyDescent="0.35">
      <c r="A43" s="14">
        <v>13900</v>
      </c>
      <c r="B43" s="15" t="s">
        <v>592</v>
      </c>
      <c r="C43" s="15" t="s">
        <v>593</v>
      </c>
      <c r="D43" s="16">
        <v>0.8</v>
      </c>
    </row>
    <row r="44" spans="1:4" ht="15.5" hidden="1" x14ac:dyDescent="0.35">
      <c r="A44" s="14">
        <v>13980</v>
      </c>
      <c r="B44" s="15" t="s">
        <v>594</v>
      </c>
      <c r="C44" s="15" t="s">
        <v>595</v>
      </c>
      <c r="D44" s="16">
        <v>0.85019999999999996</v>
      </c>
    </row>
    <row r="45" spans="1:4" ht="15.5" hidden="1" x14ac:dyDescent="0.35">
      <c r="A45" s="14">
        <v>14020</v>
      </c>
      <c r="B45" s="15" t="s">
        <v>596</v>
      </c>
      <c r="C45" s="15" t="s">
        <v>553</v>
      </c>
      <c r="D45" s="16">
        <v>0.89139999999999997</v>
      </c>
    </row>
    <row r="46" spans="1:4" ht="15.5" hidden="1" x14ac:dyDescent="0.35">
      <c r="A46" s="14">
        <v>14060</v>
      </c>
      <c r="B46" s="15" t="s">
        <v>597</v>
      </c>
      <c r="C46" s="15" t="s">
        <v>598</v>
      </c>
      <c r="D46" s="16">
        <v>0.9677</v>
      </c>
    </row>
    <row r="47" spans="1:4" ht="15.5" hidden="1" x14ac:dyDescent="0.35">
      <c r="A47" s="14">
        <v>14260</v>
      </c>
      <c r="B47" s="15" t="s">
        <v>599</v>
      </c>
      <c r="C47" s="15" t="s">
        <v>600</v>
      </c>
      <c r="D47" s="16">
        <v>0.90610000000000002</v>
      </c>
    </row>
    <row r="48" spans="1:4" ht="15.5" hidden="1" x14ac:dyDescent="0.35">
      <c r="A48" s="14">
        <v>14484</v>
      </c>
      <c r="B48" s="15" t="s">
        <v>601</v>
      </c>
      <c r="C48" s="15" t="s">
        <v>578</v>
      </c>
      <c r="D48" s="16">
        <v>1.2606999999999999</v>
      </c>
    </row>
    <row r="49" spans="1:4" ht="15.5" hidden="1" x14ac:dyDescent="0.35">
      <c r="A49" s="14">
        <v>14500</v>
      </c>
      <c r="B49" s="15" t="s">
        <v>602</v>
      </c>
      <c r="C49" s="15" t="s">
        <v>603</v>
      </c>
      <c r="D49" s="16">
        <v>1.0769</v>
      </c>
    </row>
    <row r="50" spans="1:4" ht="15.5" x14ac:dyDescent="0.35">
      <c r="A50" s="28">
        <v>14540</v>
      </c>
      <c r="B50" s="29" t="s">
        <v>604</v>
      </c>
      <c r="C50" s="29" t="s">
        <v>605</v>
      </c>
      <c r="D50" s="30">
        <v>0.88249999999999995</v>
      </c>
    </row>
    <row r="51" spans="1:4" ht="15.5" hidden="1" x14ac:dyDescent="0.35">
      <c r="A51" s="14">
        <v>14740</v>
      </c>
      <c r="B51" s="15" t="s">
        <v>606</v>
      </c>
      <c r="C51" s="15" t="s">
        <v>584</v>
      </c>
      <c r="D51" s="16">
        <v>1.1029</v>
      </c>
    </row>
    <row r="52" spans="1:4" ht="15.5" hidden="1" x14ac:dyDescent="0.35">
      <c r="A52" s="14">
        <v>14860</v>
      </c>
      <c r="B52" s="15" t="s">
        <v>607</v>
      </c>
      <c r="C52" s="15" t="s">
        <v>608</v>
      </c>
      <c r="D52" s="16">
        <v>1.3412999999999999</v>
      </c>
    </row>
    <row r="53" spans="1:4" ht="15.5" hidden="1" x14ac:dyDescent="0.35">
      <c r="A53" s="14">
        <v>15180</v>
      </c>
      <c r="B53" s="15" t="s">
        <v>609</v>
      </c>
      <c r="C53" s="15" t="s">
        <v>531</v>
      </c>
      <c r="D53" s="16">
        <v>0.87709999999999999</v>
      </c>
    </row>
    <row r="54" spans="1:4" ht="15.5" hidden="1" x14ac:dyDescent="0.35">
      <c r="A54" s="14">
        <v>15260</v>
      </c>
      <c r="B54" s="15" t="s">
        <v>610</v>
      </c>
      <c r="C54" s="15" t="s">
        <v>537</v>
      </c>
      <c r="D54" s="16">
        <v>0.89539999999999997</v>
      </c>
    </row>
    <row r="55" spans="1:4" ht="15.5" hidden="1" x14ac:dyDescent="0.35">
      <c r="A55" s="14">
        <v>15380</v>
      </c>
      <c r="B55" s="15" t="s">
        <v>611</v>
      </c>
      <c r="C55" s="15" t="s">
        <v>539</v>
      </c>
      <c r="D55" s="16">
        <v>1.0184</v>
      </c>
    </row>
    <row r="56" spans="1:4" ht="15.5" hidden="1" x14ac:dyDescent="0.35">
      <c r="A56" s="14">
        <v>15500</v>
      </c>
      <c r="B56" s="15" t="s">
        <v>612</v>
      </c>
      <c r="C56" s="15" t="s">
        <v>562</v>
      </c>
      <c r="D56" s="16">
        <v>0.86419999999999997</v>
      </c>
    </row>
    <row r="57" spans="1:4" ht="15.5" hidden="1" x14ac:dyDescent="0.35">
      <c r="A57" s="14">
        <v>15540</v>
      </c>
      <c r="B57" s="15" t="s">
        <v>613</v>
      </c>
      <c r="C57" s="15" t="s">
        <v>614</v>
      </c>
      <c r="D57" s="16">
        <v>1.0182</v>
      </c>
    </row>
    <row r="58" spans="1:4" ht="15.5" hidden="1" x14ac:dyDescent="0.35">
      <c r="A58" s="14">
        <v>15764</v>
      </c>
      <c r="B58" s="15" t="s">
        <v>615</v>
      </c>
      <c r="C58" s="15" t="s">
        <v>578</v>
      </c>
      <c r="D58" s="16">
        <v>1.147</v>
      </c>
    </row>
    <row r="59" spans="1:4" ht="15.5" hidden="1" x14ac:dyDescent="0.35">
      <c r="A59" s="14">
        <v>15804</v>
      </c>
      <c r="B59" s="15" t="s">
        <v>616</v>
      </c>
      <c r="C59" s="15" t="s">
        <v>566</v>
      </c>
      <c r="D59" s="16">
        <v>1.0667</v>
      </c>
    </row>
    <row r="60" spans="1:4" ht="15.5" hidden="1" x14ac:dyDescent="0.35">
      <c r="A60" s="14">
        <v>15940</v>
      </c>
      <c r="B60" s="15" t="s">
        <v>617</v>
      </c>
      <c r="C60" s="15" t="s">
        <v>535</v>
      </c>
      <c r="D60" s="16">
        <v>0.89970000000000006</v>
      </c>
    </row>
    <row r="61" spans="1:4" ht="15.5" hidden="1" x14ac:dyDescent="0.35">
      <c r="A61" s="14">
        <v>15980</v>
      </c>
      <c r="B61" s="15" t="s">
        <v>618</v>
      </c>
      <c r="C61" s="15" t="s">
        <v>619</v>
      </c>
      <c r="D61" s="16">
        <v>0.93220000000000003</v>
      </c>
    </row>
    <row r="62" spans="1:4" ht="15.5" hidden="1" x14ac:dyDescent="0.35">
      <c r="A62" s="14">
        <v>16020</v>
      </c>
      <c r="B62" s="15" t="s">
        <v>620</v>
      </c>
      <c r="C62" s="15" t="s">
        <v>621</v>
      </c>
      <c r="D62" s="16">
        <v>0.90239999999999998</v>
      </c>
    </row>
    <row r="63" spans="1:4" ht="15.5" hidden="1" x14ac:dyDescent="0.35">
      <c r="A63" s="14">
        <v>16180</v>
      </c>
      <c r="B63" s="15" t="s">
        <v>622</v>
      </c>
      <c r="C63" s="15" t="s">
        <v>623</v>
      </c>
      <c r="D63" s="16">
        <v>1.0753999999999999</v>
      </c>
    </row>
    <row r="64" spans="1:4" ht="15.5" hidden="1" x14ac:dyDescent="0.35">
      <c r="A64" s="14">
        <v>16220</v>
      </c>
      <c r="B64" s="15" t="s">
        <v>624</v>
      </c>
      <c r="C64" s="15" t="s">
        <v>625</v>
      </c>
      <c r="D64" s="16">
        <v>1.0329999999999999</v>
      </c>
    </row>
    <row r="65" spans="1:4" ht="15.5" hidden="1" x14ac:dyDescent="0.35">
      <c r="A65" s="14">
        <v>16300</v>
      </c>
      <c r="B65" s="15" t="s">
        <v>626</v>
      </c>
      <c r="C65" s="15" t="s">
        <v>550</v>
      </c>
      <c r="D65" s="16">
        <v>0.91090000000000004</v>
      </c>
    </row>
    <row r="66" spans="1:4" ht="15.5" hidden="1" x14ac:dyDescent="0.35">
      <c r="A66" s="14">
        <v>16580</v>
      </c>
      <c r="B66" s="15" t="s">
        <v>627</v>
      </c>
      <c r="C66" s="15" t="s">
        <v>598</v>
      </c>
      <c r="D66" s="16">
        <v>1.0089999999999999</v>
      </c>
    </row>
    <row r="67" spans="1:4" ht="15.5" hidden="1" x14ac:dyDescent="0.35">
      <c r="A67" s="14">
        <v>16620</v>
      </c>
      <c r="B67" s="15" t="s">
        <v>628</v>
      </c>
      <c r="C67" s="15" t="s">
        <v>629</v>
      </c>
      <c r="D67" s="16">
        <v>0.81989999999999996</v>
      </c>
    </row>
    <row r="68" spans="1:4" ht="15.5" hidden="1" x14ac:dyDescent="0.35">
      <c r="A68" s="14">
        <v>16700</v>
      </c>
      <c r="B68" s="15" t="s">
        <v>630</v>
      </c>
      <c r="C68" s="15" t="s">
        <v>554</v>
      </c>
      <c r="D68" s="16">
        <v>0.89829999999999999</v>
      </c>
    </row>
    <row r="69" spans="1:4" ht="15.5" hidden="1" x14ac:dyDescent="0.35">
      <c r="A69" s="14">
        <v>16740</v>
      </c>
      <c r="B69" s="15" t="s">
        <v>631</v>
      </c>
      <c r="C69" s="15" t="s">
        <v>632</v>
      </c>
      <c r="D69" s="16">
        <v>0.9385</v>
      </c>
    </row>
    <row r="70" spans="1:4" ht="15.5" hidden="1" x14ac:dyDescent="0.35">
      <c r="A70" s="14">
        <v>16820</v>
      </c>
      <c r="B70" s="15" t="s">
        <v>633</v>
      </c>
      <c r="C70" s="15" t="s">
        <v>595</v>
      </c>
      <c r="D70" s="16">
        <v>0.9365</v>
      </c>
    </row>
    <row r="71" spans="1:4" ht="15.5" hidden="1" x14ac:dyDescent="0.35">
      <c r="A71" s="14">
        <v>16860</v>
      </c>
      <c r="B71" s="15" t="s">
        <v>634</v>
      </c>
      <c r="C71" s="15" t="s">
        <v>635</v>
      </c>
      <c r="D71" s="16">
        <v>0.88380000000000003</v>
      </c>
    </row>
    <row r="72" spans="1:4" ht="15.5" hidden="1" x14ac:dyDescent="0.35">
      <c r="A72" s="14">
        <v>16940</v>
      </c>
      <c r="B72" s="15" t="s">
        <v>636</v>
      </c>
      <c r="C72" s="15" t="s">
        <v>625</v>
      </c>
      <c r="D72" s="16">
        <v>0.99099999999999999</v>
      </c>
    </row>
    <row r="73" spans="1:4" ht="15.5" hidden="1" x14ac:dyDescent="0.35">
      <c r="A73" s="14">
        <v>16974</v>
      </c>
      <c r="B73" s="15" t="s">
        <v>637</v>
      </c>
      <c r="C73" s="15" t="s">
        <v>598</v>
      </c>
      <c r="D73" s="16">
        <v>1.0795999999999999</v>
      </c>
    </row>
    <row r="74" spans="1:4" ht="15.5" hidden="1" x14ac:dyDescent="0.35">
      <c r="A74" s="14">
        <v>17020</v>
      </c>
      <c r="B74" s="15" t="s">
        <v>638</v>
      </c>
      <c r="C74" s="15" t="s">
        <v>572</v>
      </c>
      <c r="D74" s="16">
        <v>1.1404000000000001</v>
      </c>
    </row>
    <row r="75" spans="1:4" ht="15.5" x14ac:dyDescent="0.35">
      <c r="A75" s="28">
        <v>17140</v>
      </c>
      <c r="B75" s="29" t="s">
        <v>639</v>
      </c>
      <c r="C75" s="29" t="s">
        <v>640</v>
      </c>
      <c r="D75" s="30">
        <v>0.96840000000000004</v>
      </c>
    </row>
    <row r="76" spans="1:4" ht="15.5" x14ac:dyDescent="0.35">
      <c r="A76" s="28">
        <v>17300</v>
      </c>
      <c r="B76" s="29" t="s">
        <v>641</v>
      </c>
      <c r="C76" s="29" t="s">
        <v>642</v>
      </c>
      <c r="D76" s="30">
        <v>0.82310000000000005</v>
      </c>
    </row>
    <row r="77" spans="1:4" ht="15.5" hidden="1" x14ac:dyDescent="0.35">
      <c r="A77" s="14">
        <v>17420</v>
      </c>
      <c r="B77" s="15" t="s">
        <v>643</v>
      </c>
      <c r="C77" s="15" t="s">
        <v>644</v>
      </c>
      <c r="D77" s="16">
        <v>0.8</v>
      </c>
    </row>
    <row r="78" spans="1:4" ht="15.5" hidden="1" x14ac:dyDescent="0.35">
      <c r="A78" s="14">
        <v>17460</v>
      </c>
      <c r="B78" s="15" t="s">
        <v>645</v>
      </c>
      <c r="C78" s="15" t="s">
        <v>535</v>
      </c>
      <c r="D78" s="16">
        <v>0.92500000000000004</v>
      </c>
    </row>
    <row r="79" spans="1:4" ht="15.5" hidden="1" x14ac:dyDescent="0.35">
      <c r="A79" s="14">
        <v>17660</v>
      </c>
      <c r="B79" s="15" t="s">
        <v>646</v>
      </c>
      <c r="C79" s="15" t="s">
        <v>600</v>
      </c>
      <c r="D79" s="16">
        <v>0.93879999999999997</v>
      </c>
    </row>
    <row r="80" spans="1:4" ht="15.5" hidden="1" x14ac:dyDescent="0.35">
      <c r="A80" s="14">
        <v>17780</v>
      </c>
      <c r="B80" s="15" t="s">
        <v>647</v>
      </c>
      <c r="C80" s="15" t="s">
        <v>531</v>
      </c>
      <c r="D80" s="16">
        <v>0.97609999999999997</v>
      </c>
    </row>
    <row r="81" spans="1:4" ht="15.5" hidden="1" x14ac:dyDescent="0.35">
      <c r="A81" s="14">
        <v>17820</v>
      </c>
      <c r="B81" s="15" t="s">
        <v>648</v>
      </c>
      <c r="C81" s="15" t="s">
        <v>603</v>
      </c>
      <c r="D81" s="16">
        <v>0.95369999999999999</v>
      </c>
    </row>
    <row r="82" spans="1:4" ht="15.5" hidden="1" x14ac:dyDescent="0.35">
      <c r="A82" s="14">
        <v>17860</v>
      </c>
      <c r="B82" s="15" t="s">
        <v>649</v>
      </c>
      <c r="C82" s="15" t="s">
        <v>650</v>
      </c>
      <c r="D82" s="16">
        <v>0.84930000000000005</v>
      </c>
    </row>
    <row r="83" spans="1:4" ht="15.5" hidden="1" x14ac:dyDescent="0.35">
      <c r="A83" s="14">
        <v>17900</v>
      </c>
      <c r="B83" s="15" t="s">
        <v>649</v>
      </c>
      <c r="C83" s="15" t="s">
        <v>554</v>
      </c>
      <c r="D83" s="16">
        <v>0.87180000000000002</v>
      </c>
    </row>
    <row r="84" spans="1:4" ht="15.5" hidden="1" x14ac:dyDescent="0.35">
      <c r="A84" s="14">
        <v>17980</v>
      </c>
      <c r="B84" s="15" t="s">
        <v>651</v>
      </c>
      <c r="C84" s="15" t="s">
        <v>652</v>
      </c>
      <c r="D84" s="16">
        <v>0.90210000000000001</v>
      </c>
    </row>
    <row r="85" spans="1:4" ht="15.5" hidden="1" x14ac:dyDescent="0.35">
      <c r="A85" s="14">
        <v>18020</v>
      </c>
      <c r="B85" s="15" t="s">
        <v>651</v>
      </c>
      <c r="C85" s="15" t="s">
        <v>553</v>
      </c>
      <c r="D85" s="16">
        <v>0.97409999999999997</v>
      </c>
    </row>
    <row r="86" spans="1:4" ht="15.5" hidden="1" x14ac:dyDescent="0.35">
      <c r="A86" s="14">
        <v>18140</v>
      </c>
      <c r="B86" s="15" t="s">
        <v>651</v>
      </c>
      <c r="C86" s="15" t="s">
        <v>535</v>
      </c>
      <c r="D86" s="16">
        <v>0.99429999999999996</v>
      </c>
    </row>
    <row r="87" spans="1:4" ht="15.5" hidden="1" x14ac:dyDescent="0.35">
      <c r="A87" s="14">
        <v>18580</v>
      </c>
      <c r="B87" s="15" t="s">
        <v>653</v>
      </c>
      <c r="C87" s="15" t="s">
        <v>531</v>
      </c>
      <c r="D87" s="16">
        <v>0.875</v>
      </c>
    </row>
    <row r="88" spans="1:4" ht="15.5" hidden="1" x14ac:dyDescent="0.35">
      <c r="A88" s="14">
        <v>18700</v>
      </c>
      <c r="B88" s="15" t="s">
        <v>654</v>
      </c>
      <c r="C88" s="15" t="s">
        <v>586</v>
      </c>
      <c r="D88" s="16">
        <v>1.0912999999999999</v>
      </c>
    </row>
    <row r="89" spans="1:4" ht="15.5" hidden="1" x14ac:dyDescent="0.35">
      <c r="A89" s="14">
        <v>18880</v>
      </c>
      <c r="B89" s="15" t="s">
        <v>655</v>
      </c>
      <c r="C89" s="15" t="s">
        <v>619</v>
      </c>
      <c r="D89" s="16">
        <v>0.90810000000000002</v>
      </c>
    </row>
    <row r="90" spans="1:4" ht="15.5" hidden="1" x14ac:dyDescent="0.35">
      <c r="A90" s="14">
        <v>19060</v>
      </c>
      <c r="B90" s="15" t="s">
        <v>130</v>
      </c>
      <c r="C90" s="15" t="s">
        <v>656</v>
      </c>
      <c r="D90" s="16">
        <v>0.89990000000000003</v>
      </c>
    </row>
    <row r="91" spans="1:4" ht="15.5" hidden="1" x14ac:dyDescent="0.35">
      <c r="A91" s="14">
        <v>19124</v>
      </c>
      <c r="B91" s="15" t="s">
        <v>657</v>
      </c>
      <c r="C91" s="15" t="s">
        <v>531</v>
      </c>
      <c r="D91" s="16">
        <v>1.0017</v>
      </c>
    </row>
    <row r="92" spans="1:4" ht="15.5" hidden="1" x14ac:dyDescent="0.35">
      <c r="A92" s="14">
        <v>19140</v>
      </c>
      <c r="B92" s="15" t="s">
        <v>658</v>
      </c>
      <c r="C92" s="15" t="s">
        <v>537</v>
      </c>
      <c r="D92" s="16">
        <v>0.89910000000000001</v>
      </c>
    </row>
    <row r="93" spans="1:4" ht="15.5" hidden="1" x14ac:dyDescent="0.35">
      <c r="A93" s="14">
        <v>19180</v>
      </c>
      <c r="B93" s="15" t="s">
        <v>659</v>
      </c>
      <c r="C93" s="15" t="s">
        <v>598</v>
      </c>
      <c r="D93" s="16">
        <v>1.0161</v>
      </c>
    </row>
    <row r="94" spans="1:4" ht="15.5" hidden="1" x14ac:dyDescent="0.35">
      <c r="A94" s="14">
        <v>19260</v>
      </c>
      <c r="B94" s="15" t="s">
        <v>659</v>
      </c>
      <c r="C94" s="15" t="s">
        <v>595</v>
      </c>
      <c r="D94" s="16">
        <v>0.83699999999999997</v>
      </c>
    </row>
    <row r="95" spans="1:4" ht="15.5" hidden="1" x14ac:dyDescent="0.35">
      <c r="A95" s="14">
        <v>19340</v>
      </c>
      <c r="B95" s="15" t="s">
        <v>660</v>
      </c>
      <c r="C95" s="15" t="s">
        <v>661</v>
      </c>
      <c r="D95" s="16">
        <v>0.93140000000000001</v>
      </c>
    </row>
    <row r="96" spans="1:4" ht="15.5" hidden="1" x14ac:dyDescent="0.35">
      <c r="A96" s="14">
        <v>19380</v>
      </c>
      <c r="B96" s="15" t="s">
        <v>662</v>
      </c>
      <c r="C96" s="15" t="s">
        <v>535</v>
      </c>
      <c r="D96" s="16">
        <v>0.93049999999999999</v>
      </c>
    </row>
    <row r="97" spans="1:4" ht="15.5" hidden="1" x14ac:dyDescent="0.35">
      <c r="A97" s="14">
        <v>19460</v>
      </c>
      <c r="B97" s="15" t="s">
        <v>663</v>
      </c>
      <c r="C97" s="15" t="s">
        <v>558</v>
      </c>
      <c r="D97" s="16">
        <v>0.8</v>
      </c>
    </row>
    <row r="98" spans="1:4" ht="15.5" hidden="1" x14ac:dyDescent="0.35">
      <c r="A98" s="14">
        <v>19500</v>
      </c>
      <c r="B98" s="15" t="s">
        <v>663</v>
      </c>
      <c r="C98" s="15" t="s">
        <v>598</v>
      </c>
      <c r="D98" s="16">
        <v>0.81410000000000005</v>
      </c>
    </row>
    <row r="99" spans="1:4" ht="15.5" hidden="1" x14ac:dyDescent="0.35">
      <c r="A99" s="14">
        <v>19660</v>
      </c>
      <c r="B99" s="15" t="s">
        <v>664</v>
      </c>
      <c r="C99" s="15" t="s">
        <v>619</v>
      </c>
      <c r="D99" s="16">
        <v>0.88770000000000004</v>
      </c>
    </row>
    <row r="100" spans="1:4" ht="15.5" hidden="1" x14ac:dyDescent="0.35">
      <c r="A100" s="14">
        <v>19740</v>
      </c>
      <c r="B100" s="15" t="s">
        <v>665</v>
      </c>
      <c r="C100" s="15" t="s">
        <v>603</v>
      </c>
      <c r="D100" s="16">
        <v>1.0662</v>
      </c>
    </row>
    <row r="101" spans="1:4" ht="15.5" hidden="1" x14ac:dyDescent="0.35">
      <c r="A101" s="14">
        <v>19780</v>
      </c>
      <c r="B101" s="15" t="s">
        <v>666</v>
      </c>
      <c r="C101" s="15" t="s">
        <v>550</v>
      </c>
      <c r="D101" s="16">
        <v>0.97940000000000005</v>
      </c>
    </row>
    <row r="102" spans="1:4" ht="15.5" hidden="1" x14ac:dyDescent="0.35">
      <c r="A102" s="14">
        <v>19804</v>
      </c>
      <c r="B102" s="15" t="s">
        <v>667</v>
      </c>
      <c r="C102" s="15" t="s">
        <v>556</v>
      </c>
      <c r="D102" s="16">
        <v>0.95340000000000003</v>
      </c>
    </row>
    <row r="103" spans="1:4" ht="15.5" hidden="1" x14ac:dyDescent="0.35">
      <c r="A103" s="14">
        <v>20020</v>
      </c>
      <c r="B103" s="15" t="s">
        <v>668</v>
      </c>
      <c r="C103" s="15" t="s">
        <v>558</v>
      </c>
      <c r="D103" s="16">
        <v>0.8</v>
      </c>
    </row>
    <row r="104" spans="1:4" ht="15.5" hidden="1" x14ac:dyDescent="0.35">
      <c r="A104" s="14">
        <v>20100</v>
      </c>
      <c r="B104" s="15" t="s">
        <v>669</v>
      </c>
      <c r="C104" s="15" t="s">
        <v>670</v>
      </c>
      <c r="D104" s="16">
        <v>1.0076000000000001</v>
      </c>
    </row>
    <row r="105" spans="1:4" ht="15.5" hidden="1" x14ac:dyDescent="0.35">
      <c r="A105" s="14">
        <v>20220</v>
      </c>
      <c r="B105" s="15" t="s">
        <v>671</v>
      </c>
      <c r="C105" s="15" t="s">
        <v>550</v>
      </c>
      <c r="D105" s="16">
        <v>0.88219999999999998</v>
      </c>
    </row>
    <row r="106" spans="1:4" ht="15.5" hidden="1" x14ac:dyDescent="0.35">
      <c r="A106" s="14">
        <v>20260</v>
      </c>
      <c r="B106" s="15" t="s">
        <v>672</v>
      </c>
      <c r="C106" s="15" t="s">
        <v>673</v>
      </c>
      <c r="D106" s="16">
        <v>1.0939000000000001</v>
      </c>
    </row>
    <row r="107" spans="1:4" ht="15.5" hidden="1" x14ac:dyDescent="0.35">
      <c r="A107" s="14">
        <v>20500</v>
      </c>
      <c r="B107" s="15" t="s">
        <v>674</v>
      </c>
      <c r="C107" s="15" t="s">
        <v>562</v>
      </c>
      <c r="D107" s="16">
        <v>0.97009999999999996</v>
      </c>
    </row>
    <row r="108" spans="1:4" ht="15.5" hidden="1" x14ac:dyDescent="0.35">
      <c r="A108" s="14">
        <v>20740</v>
      </c>
      <c r="B108" s="15" t="s">
        <v>675</v>
      </c>
      <c r="C108" s="15" t="s">
        <v>560</v>
      </c>
      <c r="D108" s="16">
        <v>0.98839999999999995</v>
      </c>
    </row>
    <row r="109" spans="1:4" ht="15.5" hidden="1" x14ac:dyDescent="0.35">
      <c r="A109" s="14">
        <v>20764</v>
      </c>
      <c r="B109" s="15" t="s">
        <v>676</v>
      </c>
      <c r="C109" s="15" t="s">
        <v>566</v>
      </c>
      <c r="D109" s="16">
        <v>1.1005</v>
      </c>
    </row>
    <row r="110" spans="1:4" ht="15.5" hidden="1" x14ac:dyDescent="0.35">
      <c r="A110" s="14">
        <v>20940</v>
      </c>
      <c r="B110" s="15" t="s">
        <v>677</v>
      </c>
      <c r="C110" s="15" t="s">
        <v>572</v>
      </c>
      <c r="D110" s="16">
        <v>0.87609999999999999</v>
      </c>
    </row>
    <row r="111" spans="1:4" ht="15.5" x14ac:dyDescent="0.35">
      <c r="A111" s="28">
        <v>21060</v>
      </c>
      <c r="B111" s="29" t="s">
        <v>678</v>
      </c>
      <c r="C111" s="29" t="s">
        <v>605</v>
      </c>
      <c r="D111" s="30">
        <v>0.84470000000000001</v>
      </c>
    </row>
    <row r="112" spans="1:4" ht="15.5" hidden="1" x14ac:dyDescent="0.35">
      <c r="A112" s="14">
        <v>21140</v>
      </c>
      <c r="B112" s="15" t="s">
        <v>679</v>
      </c>
      <c r="C112" s="15" t="s">
        <v>553</v>
      </c>
      <c r="D112" s="16">
        <v>0.92649999999999999</v>
      </c>
    </row>
    <row r="113" spans="1:4" ht="15.5" hidden="1" x14ac:dyDescent="0.35">
      <c r="A113" s="14">
        <v>21300</v>
      </c>
      <c r="B113" s="15" t="s">
        <v>680</v>
      </c>
      <c r="C113" s="15" t="s">
        <v>539</v>
      </c>
      <c r="D113" s="16">
        <v>0.83560000000000001</v>
      </c>
    </row>
    <row r="114" spans="1:4" ht="15.5" hidden="1" x14ac:dyDescent="0.35">
      <c r="A114" s="14">
        <v>21340</v>
      </c>
      <c r="B114" s="15" t="s">
        <v>681</v>
      </c>
      <c r="C114" s="15" t="s">
        <v>531</v>
      </c>
      <c r="D114" s="16">
        <v>0.85819999999999996</v>
      </c>
    </row>
    <row r="115" spans="1:4" ht="15.5" hidden="1" x14ac:dyDescent="0.35">
      <c r="A115" s="14">
        <v>21500</v>
      </c>
      <c r="B115" s="15" t="s">
        <v>682</v>
      </c>
      <c r="C115" s="15" t="s">
        <v>547</v>
      </c>
      <c r="D115" s="16">
        <v>0.8</v>
      </c>
    </row>
    <row r="116" spans="1:4" ht="15.5" hidden="1" x14ac:dyDescent="0.35">
      <c r="A116" s="14">
        <v>21660</v>
      </c>
      <c r="B116" s="15" t="s">
        <v>683</v>
      </c>
      <c r="C116" s="15" t="s">
        <v>586</v>
      </c>
      <c r="D116" s="16">
        <v>1.1665000000000001</v>
      </c>
    </row>
    <row r="117" spans="1:4" ht="15.5" x14ac:dyDescent="0.35">
      <c r="A117" s="28">
        <v>21780</v>
      </c>
      <c r="B117" s="29" t="s">
        <v>684</v>
      </c>
      <c r="C117" s="29" t="s">
        <v>685</v>
      </c>
      <c r="D117" s="30">
        <v>0.85560000000000003</v>
      </c>
    </row>
    <row r="118" spans="1:4" ht="15.5" hidden="1" x14ac:dyDescent="0.35">
      <c r="A118" s="14">
        <v>21820</v>
      </c>
      <c r="B118" s="15" t="s">
        <v>686</v>
      </c>
      <c r="C118" s="15" t="s">
        <v>552</v>
      </c>
      <c r="D118" s="16">
        <v>1.1015999999999999</v>
      </c>
    </row>
    <row r="119" spans="1:4" ht="15.5" hidden="1" x14ac:dyDescent="0.35">
      <c r="A119" s="14">
        <v>21940</v>
      </c>
      <c r="B119" s="15" t="s">
        <v>687</v>
      </c>
      <c r="C119" s="15" t="s">
        <v>533</v>
      </c>
      <c r="D119" s="16">
        <v>0.42120000000000002</v>
      </c>
    </row>
    <row r="120" spans="1:4" ht="15.5" hidden="1" x14ac:dyDescent="0.35">
      <c r="A120" s="14">
        <v>22020</v>
      </c>
      <c r="B120" s="15" t="s">
        <v>688</v>
      </c>
      <c r="C120" s="15" t="s">
        <v>689</v>
      </c>
      <c r="D120" s="16">
        <v>0.82579999999999998</v>
      </c>
    </row>
    <row r="121" spans="1:4" ht="15.5" hidden="1" x14ac:dyDescent="0.35">
      <c r="A121" s="14">
        <v>22140</v>
      </c>
      <c r="B121" s="15" t="s">
        <v>690</v>
      </c>
      <c r="C121" s="15" t="s">
        <v>541</v>
      </c>
      <c r="D121" s="16">
        <v>0.94950000000000001</v>
      </c>
    </row>
    <row r="122" spans="1:4" ht="15.5" hidden="1" x14ac:dyDescent="0.35">
      <c r="A122" s="14">
        <v>22180</v>
      </c>
      <c r="B122" s="15" t="s">
        <v>691</v>
      </c>
      <c r="C122" s="15" t="s">
        <v>562</v>
      </c>
      <c r="D122" s="16">
        <v>0.91369999999999996</v>
      </c>
    </row>
    <row r="123" spans="1:4" ht="15.5" hidden="1" x14ac:dyDescent="0.35">
      <c r="A123" s="14">
        <v>22220</v>
      </c>
      <c r="B123" s="15" t="s">
        <v>692</v>
      </c>
      <c r="C123" s="15" t="s">
        <v>693</v>
      </c>
      <c r="D123" s="16">
        <v>0.94589999999999996</v>
      </c>
    </row>
    <row r="124" spans="1:4" ht="15.5" hidden="1" x14ac:dyDescent="0.35">
      <c r="A124" s="14">
        <v>22380</v>
      </c>
      <c r="B124" s="15" t="s">
        <v>694</v>
      </c>
      <c r="C124" s="15" t="s">
        <v>695</v>
      </c>
      <c r="D124" s="16">
        <v>1.2597</v>
      </c>
    </row>
    <row r="125" spans="1:4" ht="15.5" hidden="1" x14ac:dyDescent="0.35">
      <c r="A125" s="14">
        <v>22420</v>
      </c>
      <c r="B125" s="15" t="s">
        <v>696</v>
      </c>
      <c r="C125" s="15" t="s">
        <v>556</v>
      </c>
      <c r="D125" s="16">
        <v>1.1465000000000001</v>
      </c>
    </row>
    <row r="126" spans="1:4" ht="15.5" hidden="1" x14ac:dyDescent="0.35">
      <c r="A126" s="14">
        <v>22500</v>
      </c>
      <c r="B126" s="15" t="s">
        <v>697</v>
      </c>
      <c r="C126" s="15" t="s">
        <v>554</v>
      </c>
      <c r="D126" s="16">
        <v>0.8236</v>
      </c>
    </row>
    <row r="127" spans="1:4" ht="15.5" hidden="1" x14ac:dyDescent="0.35">
      <c r="A127" s="14">
        <v>22520</v>
      </c>
      <c r="B127" s="15" t="s">
        <v>698</v>
      </c>
      <c r="C127" s="15" t="s">
        <v>558</v>
      </c>
      <c r="D127" s="16">
        <v>0.8</v>
      </c>
    </row>
    <row r="128" spans="1:4" ht="15.5" hidden="1" x14ac:dyDescent="0.35">
      <c r="A128" s="14">
        <v>22540</v>
      </c>
      <c r="B128" s="15" t="s">
        <v>699</v>
      </c>
      <c r="C128" s="15" t="s">
        <v>560</v>
      </c>
      <c r="D128" s="16">
        <v>0.93269999999999997</v>
      </c>
    </row>
    <row r="129" spans="1:4" ht="15.5" hidden="1" x14ac:dyDescent="0.35">
      <c r="A129" s="14">
        <v>22660</v>
      </c>
      <c r="B129" s="15" t="s">
        <v>700</v>
      </c>
      <c r="C129" s="15" t="s">
        <v>603</v>
      </c>
      <c r="D129" s="16">
        <v>1.0015000000000001</v>
      </c>
    </row>
    <row r="130" spans="1:4" ht="15.5" hidden="1" x14ac:dyDescent="0.35">
      <c r="A130" s="14">
        <v>22744</v>
      </c>
      <c r="B130" s="15" t="s">
        <v>701</v>
      </c>
      <c r="C130" s="15" t="s">
        <v>619</v>
      </c>
      <c r="D130" s="16">
        <v>1.0553999999999999</v>
      </c>
    </row>
    <row r="131" spans="1:4" ht="15.5" hidden="1" x14ac:dyDescent="0.35">
      <c r="A131" s="14">
        <v>22900</v>
      </c>
      <c r="B131" s="15" t="s">
        <v>702</v>
      </c>
      <c r="C131" s="15" t="s">
        <v>703</v>
      </c>
      <c r="D131" s="16">
        <v>0.8</v>
      </c>
    </row>
    <row r="132" spans="1:4" ht="15.5" hidden="1" x14ac:dyDescent="0.35">
      <c r="A132" s="14">
        <v>23060</v>
      </c>
      <c r="B132" s="15" t="s">
        <v>704</v>
      </c>
      <c r="C132" s="15" t="s">
        <v>553</v>
      </c>
      <c r="D132" s="16">
        <v>0.98109999999999997</v>
      </c>
    </row>
    <row r="133" spans="1:4" ht="15.5" hidden="1" x14ac:dyDescent="0.35">
      <c r="A133" s="14">
        <v>23104</v>
      </c>
      <c r="B133" s="15" t="s">
        <v>705</v>
      </c>
      <c r="C133" s="15" t="s">
        <v>531</v>
      </c>
      <c r="D133" s="16">
        <v>0.96919999999999995</v>
      </c>
    </row>
    <row r="134" spans="1:4" ht="15.5" hidden="1" x14ac:dyDescent="0.35">
      <c r="A134" s="14">
        <v>23420</v>
      </c>
      <c r="B134" s="15" t="s">
        <v>706</v>
      </c>
      <c r="C134" s="15" t="s">
        <v>572</v>
      </c>
      <c r="D134" s="16">
        <v>1.1807000000000001</v>
      </c>
    </row>
    <row r="135" spans="1:4" ht="15.5" hidden="1" x14ac:dyDescent="0.35">
      <c r="A135" s="14">
        <v>23460</v>
      </c>
      <c r="B135" s="15" t="s">
        <v>707</v>
      </c>
      <c r="C135" s="15" t="s">
        <v>558</v>
      </c>
      <c r="D135" s="16">
        <v>0.8</v>
      </c>
    </row>
    <row r="136" spans="1:4" ht="15.5" hidden="1" x14ac:dyDescent="0.35">
      <c r="A136" s="14">
        <v>23540</v>
      </c>
      <c r="B136" s="15" t="s">
        <v>708</v>
      </c>
      <c r="C136" s="15" t="s">
        <v>619</v>
      </c>
      <c r="D136" s="16">
        <v>0.98089999999999999</v>
      </c>
    </row>
    <row r="137" spans="1:4" ht="15.5" hidden="1" x14ac:dyDescent="0.35">
      <c r="A137" s="14">
        <v>23580</v>
      </c>
      <c r="B137" s="15" t="s">
        <v>708</v>
      </c>
      <c r="C137" s="15" t="s">
        <v>537</v>
      </c>
      <c r="D137" s="16">
        <v>0.94989999999999997</v>
      </c>
    </row>
    <row r="138" spans="1:4" ht="15.5" hidden="1" x14ac:dyDescent="0.35">
      <c r="A138" s="14">
        <v>23844</v>
      </c>
      <c r="B138" s="15" t="s">
        <v>709</v>
      </c>
      <c r="C138" s="15" t="s">
        <v>553</v>
      </c>
      <c r="D138" s="16">
        <v>0.94299999999999995</v>
      </c>
    </row>
    <row r="139" spans="1:4" ht="15.5" hidden="1" x14ac:dyDescent="0.35">
      <c r="A139" s="14">
        <v>24020</v>
      </c>
      <c r="B139" s="15" t="s">
        <v>710</v>
      </c>
      <c r="C139" s="15" t="s">
        <v>539</v>
      </c>
      <c r="D139" s="16">
        <v>0.84940000000000004</v>
      </c>
    </row>
    <row r="140" spans="1:4" ht="15.5" hidden="1" x14ac:dyDescent="0.35">
      <c r="A140" s="14">
        <v>24140</v>
      </c>
      <c r="B140" s="15" t="s">
        <v>711</v>
      </c>
      <c r="C140" s="15" t="s">
        <v>562</v>
      </c>
      <c r="D140" s="16">
        <v>0.87180000000000002</v>
      </c>
    </row>
    <row r="141" spans="1:4" ht="15.5" hidden="1" x14ac:dyDescent="0.35">
      <c r="A141" s="14">
        <v>24220</v>
      </c>
      <c r="B141" s="15" t="s">
        <v>712</v>
      </c>
      <c r="C141" s="15" t="s">
        <v>689</v>
      </c>
      <c r="D141" s="16">
        <v>0.8</v>
      </c>
    </row>
    <row r="142" spans="1:4" ht="15.5" hidden="1" x14ac:dyDescent="0.35">
      <c r="A142" s="14">
        <v>24300</v>
      </c>
      <c r="B142" s="15" t="s">
        <v>713</v>
      </c>
      <c r="C142" s="15" t="s">
        <v>603</v>
      </c>
      <c r="D142" s="16">
        <v>0.95889999999999997</v>
      </c>
    </row>
    <row r="143" spans="1:4" ht="15.5" hidden="1" x14ac:dyDescent="0.35">
      <c r="A143" s="14">
        <v>24340</v>
      </c>
      <c r="B143" s="15" t="s">
        <v>714</v>
      </c>
      <c r="C143" s="15" t="s">
        <v>556</v>
      </c>
      <c r="D143" s="16">
        <v>0.92930000000000001</v>
      </c>
    </row>
    <row r="144" spans="1:4" ht="15.5" hidden="1" x14ac:dyDescent="0.35">
      <c r="A144" s="14">
        <v>24500</v>
      </c>
      <c r="B144" s="15" t="s">
        <v>715</v>
      </c>
      <c r="C144" s="15" t="s">
        <v>589</v>
      </c>
      <c r="D144" s="16">
        <v>0.80730000000000002</v>
      </c>
    </row>
    <row r="145" spans="1:4" ht="15.5" hidden="1" x14ac:dyDescent="0.35">
      <c r="A145" s="14">
        <v>24540</v>
      </c>
      <c r="B145" s="15" t="s">
        <v>716</v>
      </c>
      <c r="C145" s="15" t="s">
        <v>603</v>
      </c>
      <c r="D145" s="16">
        <v>0.97699999999999998</v>
      </c>
    </row>
    <row r="146" spans="1:4" ht="15.5" hidden="1" x14ac:dyDescent="0.35">
      <c r="A146" s="14">
        <v>24580</v>
      </c>
      <c r="B146" s="15" t="s">
        <v>717</v>
      </c>
      <c r="C146" s="15" t="s">
        <v>560</v>
      </c>
      <c r="D146" s="16">
        <v>0.99739999999999995</v>
      </c>
    </row>
    <row r="147" spans="1:4" ht="15.5" hidden="1" x14ac:dyDescent="0.35">
      <c r="A147" s="14">
        <v>24660</v>
      </c>
      <c r="B147" s="15" t="s">
        <v>718</v>
      </c>
      <c r="C147" s="15" t="s">
        <v>562</v>
      </c>
      <c r="D147" s="16">
        <v>0.87970000000000004</v>
      </c>
    </row>
    <row r="148" spans="1:4" ht="15.5" hidden="1" x14ac:dyDescent="0.35">
      <c r="A148" s="14">
        <v>24780</v>
      </c>
      <c r="B148" s="15" t="s">
        <v>719</v>
      </c>
      <c r="C148" s="15" t="s">
        <v>562</v>
      </c>
      <c r="D148" s="16">
        <v>0.98729999999999996</v>
      </c>
    </row>
    <row r="149" spans="1:4" ht="15.5" hidden="1" x14ac:dyDescent="0.35">
      <c r="A149" s="14">
        <v>24860</v>
      </c>
      <c r="B149" s="15" t="s">
        <v>720</v>
      </c>
      <c r="C149" s="15" t="s">
        <v>554</v>
      </c>
      <c r="D149" s="16">
        <v>0.99170000000000003</v>
      </c>
    </row>
    <row r="150" spans="1:4" ht="15.5" hidden="1" x14ac:dyDescent="0.35">
      <c r="A150" s="14">
        <v>25020</v>
      </c>
      <c r="B150" s="15" t="s">
        <v>721</v>
      </c>
      <c r="C150" s="15" t="s">
        <v>533</v>
      </c>
      <c r="D150" s="16">
        <v>0.42499999999999999</v>
      </c>
    </row>
    <row r="151" spans="1:4" ht="15.5" hidden="1" x14ac:dyDescent="0.35">
      <c r="A151" s="14">
        <v>25060</v>
      </c>
      <c r="B151" s="15" t="s">
        <v>722</v>
      </c>
      <c r="C151" s="15" t="s">
        <v>723</v>
      </c>
      <c r="D151" s="16">
        <v>0.87019999999999997</v>
      </c>
    </row>
    <row r="152" spans="1:4" ht="15.5" hidden="1" x14ac:dyDescent="0.35">
      <c r="A152" s="14">
        <v>25180</v>
      </c>
      <c r="B152" s="15" t="s">
        <v>724</v>
      </c>
      <c r="C152" s="15" t="s">
        <v>656</v>
      </c>
      <c r="D152" s="16">
        <v>0.95960000000000001</v>
      </c>
    </row>
    <row r="153" spans="1:4" ht="15.5" hidden="1" x14ac:dyDescent="0.35">
      <c r="A153" s="14">
        <v>25260</v>
      </c>
      <c r="B153" s="15" t="s">
        <v>725</v>
      </c>
      <c r="C153" s="15" t="s">
        <v>572</v>
      </c>
      <c r="D153" s="16">
        <v>1.1194999999999999</v>
      </c>
    </row>
    <row r="154" spans="1:4" ht="15.5" hidden="1" x14ac:dyDescent="0.35">
      <c r="A154" s="14">
        <v>25420</v>
      </c>
      <c r="B154" s="15" t="s">
        <v>726</v>
      </c>
      <c r="C154" s="15" t="s">
        <v>547</v>
      </c>
      <c r="D154" s="16">
        <v>0.97009999999999996</v>
      </c>
    </row>
    <row r="155" spans="1:4" ht="15.5" hidden="1" x14ac:dyDescent="0.35">
      <c r="A155" s="14">
        <v>25500</v>
      </c>
      <c r="B155" s="15" t="s">
        <v>727</v>
      </c>
      <c r="C155" s="15" t="s">
        <v>595</v>
      </c>
      <c r="D155" s="16">
        <v>0.92549999999999999</v>
      </c>
    </row>
    <row r="156" spans="1:4" ht="15.5" hidden="1" x14ac:dyDescent="0.35">
      <c r="A156" s="14">
        <v>25540</v>
      </c>
      <c r="B156" s="15" t="s">
        <v>728</v>
      </c>
      <c r="C156" s="15" t="s">
        <v>608</v>
      </c>
      <c r="D156" s="16">
        <v>1.107</v>
      </c>
    </row>
    <row r="157" spans="1:4" ht="15.5" hidden="1" x14ac:dyDescent="0.35">
      <c r="A157" s="14">
        <v>25620</v>
      </c>
      <c r="B157" s="15" t="s">
        <v>729</v>
      </c>
      <c r="C157" s="15" t="s">
        <v>723</v>
      </c>
      <c r="D157" s="16">
        <v>0.81830000000000003</v>
      </c>
    </row>
    <row r="158" spans="1:4" ht="15.5" hidden="1" x14ac:dyDescent="0.35">
      <c r="A158" s="14">
        <v>25860</v>
      </c>
      <c r="B158" s="15" t="s">
        <v>730</v>
      </c>
      <c r="C158" s="15" t="s">
        <v>562</v>
      </c>
      <c r="D158" s="16">
        <v>0.88370000000000004</v>
      </c>
    </row>
    <row r="159" spans="1:4" ht="15.5" hidden="1" x14ac:dyDescent="0.35">
      <c r="A159" s="14">
        <v>25980</v>
      </c>
      <c r="B159" s="15" t="s">
        <v>731</v>
      </c>
      <c r="C159" s="15" t="s">
        <v>732</v>
      </c>
      <c r="D159" s="16">
        <v>0.90059999999999996</v>
      </c>
    </row>
    <row r="160" spans="1:4" ht="15.5" hidden="1" x14ac:dyDescent="0.35">
      <c r="A160" s="14">
        <v>26100</v>
      </c>
      <c r="B160" s="15" t="s">
        <v>733</v>
      </c>
      <c r="C160" s="15" t="s">
        <v>556</v>
      </c>
      <c r="D160" s="16">
        <v>0.81720000000000004</v>
      </c>
    </row>
    <row r="161" spans="1:4" ht="15.5" hidden="1" x14ac:dyDescent="0.35">
      <c r="A161" s="14">
        <v>26180</v>
      </c>
      <c r="B161" s="15" t="s">
        <v>734</v>
      </c>
      <c r="C161" s="15" t="s">
        <v>735</v>
      </c>
      <c r="D161" s="16">
        <v>1.238</v>
      </c>
    </row>
    <row r="162" spans="1:4" ht="15.5" hidden="1" x14ac:dyDescent="0.35">
      <c r="A162" s="14">
        <v>26300</v>
      </c>
      <c r="B162" s="15" t="s">
        <v>736</v>
      </c>
      <c r="C162" s="15" t="s">
        <v>737</v>
      </c>
      <c r="D162" s="16">
        <v>0.91090000000000004</v>
      </c>
    </row>
    <row r="163" spans="1:4" ht="15.5" hidden="1" x14ac:dyDescent="0.35">
      <c r="A163" s="14">
        <v>26380</v>
      </c>
      <c r="B163" s="15" t="s">
        <v>738</v>
      </c>
      <c r="C163" s="15" t="s">
        <v>543</v>
      </c>
      <c r="D163" s="16">
        <v>0.80740000000000001</v>
      </c>
    </row>
    <row r="164" spans="1:4" ht="15.5" hidden="1" x14ac:dyDescent="0.35">
      <c r="A164" s="14">
        <v>26420</v>
      </c>
      <c r="B164" s="15" t="s">
        <v>739</v>
      </c>
      <c r="C164" s="15" t="s">
        <v>531</v>
      </c>
      <c r="D164" s="16">
        <v>1.0116000000000001</v>
      </c>
    </row>
    <row r="165" spans="1:4" ht="15.5" x14ac:dyDescent="0.35">
      <c r="A165" s="28">
        <v>26580</v>
      </c>
      <c r="B165" s="29" t="s">
        <v>740</v>
      </c>
      <c r="C165" s="29" t="s">
        <v>741</v>
      </c>
      <c r="D165" s="30">
        <v>0.87939999999999996</v>
      </c>
    </row>
    <row r="166" spans="1:4" ht="15.5" hidden="1" x14ac:dyDescent="0.35">
      <c r="A166" s="14">
        <v>26620</v>
      </c>
      <c r="B166" s="15" t="s">
        <v>742</v>
      </c>
      <c r="C166" s="15" t="s">
        <v>558</v>
      </c>
      <c r="D166" s="16">
        <v>0.88270000000000004</v>
      </c>
    </row>
    <row r="167" spans="1:4" ht="15.5" hidden="1" x14ac:dyDescent="0.35">
      <c r="A167" s="14">
        <v>26820</v>
      </c>
      <c r="B167" s="15" t="s">
        <v>743</v>
      </c>
      <c r="C167" s="15" t="s">
        <v>600</v>
      </c>
      <c r="D167" s="16">
        <v>0.92820000000000003</v>
      </c>
    </row>
    <row r="168" spans="1:4" ht="15.5" hidden="1" x14ac:dyDescent="0.35">
      <c r="A168" s="14">
        <v>26900</v>
      </c>
      <c r="B168" s="15" t="s">
        <v>744</v>
      </c>
      <c r="C168" s="15" t="s">
        <v>553</v>
      </c>
      <c r="D168" s="16">
        <v>1.0052000000000001</v>
      </c>
    </row>
    <row r="169" spans="1:4" ht="15.5" hidden="1" x14ac:dyDescent="0.35">
      <c r="A169" s="14">
        <v>26980</v>
      </c>
      <c r="B169" s="15" t="s">
        <v>745</v>
      </c>
      <c r="C169" s="15" t="s">
        <v>550</v>
      </c>
      <c r="D169" s="16">
        <v>1.0306999999999999</v>
      </c>
    </row>
    <row r="170" spans="1:4" ht="15.5" hidden="1" x14ac:dyDescent="0.35">
      <c r="A170" s="14">
        <v>27060</v>
      </c>
      <c r="B170" s="15" t="s">
        <v>746</v>
      </c>
      <c r="C170" s="15" t="s">
        <v>539</v>
      </c>
      <c r="D170" s="16">
        <v>0.94199999999999995</v>
      </c>
    </row>
    <row r="171" spans="1:4" ht="15.5" hidden="1" x14ac:dyDescent="0.35">
      <c r="A171" s="14">
        <v>27100</v>
      </c>
      <c r="B171" s="15" t="s">
        <v>182</v>
      </c>
      <c r="C171" s="15" t="s">
        <v>556</v>
      </c>
      <c r="D171" s="16">
        <v>0.86680000000000001</v>
      </c>
    </row>
    <row r="172" spans="1:4" ht="15.5" hidden="1" x14ac:dyDescent="0.35">
      <c r="A172" s="14">
        <v>27140</v>
      </c>
      <c r="B172" s="15" t="s">
        <v>182</v>
      </c>
      <c r="C172" s="15" t="s">
        <v>723</v>
      </c>
      <c r="D172" s="16">
        <v>0.83279999999999998</v>
      </c>
    </row>
    <row r="173" spans="1:4" ht="15.5" hidden="1" x14ac:dyDescent="0.35">
      <c r="A173" s="14">
        <v>27180</v>
      </c>
      <c r="B173" s="15" t="s">
        <v>182</v>
      </c>
      <c r="C173" s="15" t="s">
        <v>644</v>
      </c>
      <c r="D173" s="16">
        <v>0.8</v>
      </c>
    </row>
    <row r="174" spans="1:4" ht="15.5" hidden="1" x14ac:dyDescent="0.35">
      <c r="A174" s="14">
        <v>27260</v>
      </c>
      <c r="B174" s="15" t="s">
        <v>747</v>
      </c>
      <c r="C174" s="15" t="s">
        <v>619</v>
      </c>
      <c r="D174" s="16">
        <v>0.90469999999999995</v>
      </c>
    </row>
    <row r="175" spans="1:4" ht="15.5" hidden="1" x14ac:dyDescent="0.35">
      <c r="A175" s="14">
        <v>27340</v>
      </c>
      <c r="B175" s="15" t="s">
        <v>747</v>
      </c>
      <c r="C175" s="15" t="s">
        <v>562</v>
      </c>
      <c r="D175" s="16">
        <v>0.81040000000000001</v>
      </c>
    </row>
    <row r="176" spans="1:4" ht="15.5" hidden="1" x14ac:dyDescent="0.35">
      <c r="A176" s="14">
        <v>27500</v>
      </c>
      <c r="B176" s="15" t="s">
        <v>748</v>
      </c>
      <c r="C176" s="15" t="s">
        <v>560</v>
      </c>
      <c r="D176" s="16">
        <v>0.96330000000000005</v>
      </c>
    </row>
    <row r="177" spans="1:4" ht="15.5" hidden="1" x14ac:dyDescent="0.35">
      <c r="A177" s="14">
        <v>27620</v>
      </c>
      <c r="B177" s="15" t="s">
        <v>749</v>
      </c>
      <c r="C177" s="15" t="s">
        <v>650</v>
      </c>
      <c r="D177" s="16">
        <v>0.84160000000000001</v>
      </c>
    </row>
    <row r="178" spans="1:4" ht="15.5" hidden="1" x14ac:dyDescent="0.35">
      <c r="A178" s="14">
        <v>27740</v>
      </c>
      <c r="B178" s="15" t="s">
        <v>750</v>
      </c>
      <c r="C178" s="15" t="s">
        <v>644</v>
      </c>
      <c r="D178" s="16">
        <v>0.8</v>
      </c>
    </row>
    <row r="179" spans="1:4" ht="15.5" hidden="1" x14ac:dyDescent="0.35">
      <c r="A179" s="14">
        <v>27780</v>
      </c>
      <c r="B179" s="15" t="s">
        <v>751</v>
      </c>
      <c r="C179" s="15" t="s">
        <v>547</v>
      </c>
      <c r="D179" s="16">
        <v>0.8266</v>
      </c>
    </row>
    <row r="180" spans="1:4" ht="15.5" hidden="1" x14ac:dyDescent="0.35">
      <c r="A180" s="14">
        <v>27860</v>
      </c>
      <c r="B180" s="15" t="s">
        <v>752</v>
      </c>
      <c r="C180" s="15" t="s">
        <v>737</v>
      </c>
      <c r="D180" s="16">
        <v>0.82330000000000003</v>
      </c>
    </row>
    <row r="181" spans="1:4" ht="15.5" hidden="1" x14ac:dyDescent="0.35">
      <c r="A181" s="14">
        <v>27900</v>
      </c>
      <c r="B181" s="15" t="s">
        <v>753</v>
      </c>
      <c r="C181" s="15" t="s">
        <v>650</v>
      </c>
      <c r="D181" s="16">
        <v>0.8</v>
      </c>
    </row>
    <row r="182" spans="1:4" ht="15.5" hidden="1" x14ac:dyDescent="0.35">
      <c r="A182" s="14">
        <v>28020</v>
      </c>
      <c r="B182" s="15" t="s">
        <v>754</v>
      </c>
      <c r="C182" s="15" t="s">
        <v>556</v>
      </c>
      <c r="D182" s="16">
        <v>1.0016</v>
      </c>
    </row>
    <row r="183" spans="1:4" ht="15.5" hidden="1" x14ac:dyDescent="0.35">
      <c r="A183" s="14">
        <v>28100</v>
      </c>
      <c r="B183" s="15" t="s">
        <v>755</v>
      </c>
      <c r="C183" s="15" t="s">
        <v>598</v>
      </c>
      <c r="D183" s="16">
        <v>1.0314000000000001</v>
      </c>
    </row>
    <row r="184" spans="1:4" ht="15.5" hidden="1" x14ac:dyDescent="0.35">
      <c r="A184" s="14">
        <v>28140</v>
      </c>
      <c r="B184" s="15" t="s">
        <v>756</v>
      </c>
      <c r="C184" s="15" t="s">
        <v>757</v>
      </c>
      <c r="D184" s="16">
        <v>0.97909999999999997</v>
      </c>
    </row>
    <row r="185" spans="1:4" ht="15.5" hidden="1" x14ac:dyDescent="0.35">
      <c r="A185" s="14">
        <v>28420</v>
      </c>
      <c r="B185" s="15" t="s">
        <v>758</v>
      </c>
      <c r="C185" s="15" t="s">
        <v>584</v>
      </c>
      <c r="D185" s="16">
        <v>0.98870000000000002</v>
      </c>
    </row>
    <row r="186" spans="1:4" ht="15.5" hidden="1" x14ac:dyDescent="0.35">
      <c r="A186" s="14">
        <v>28660</v>
      </c>
      <c r="B186" s="15" t="s">
        <v>759</v>
      </c>
      <c r="C186" s="15" t="s">
        <v>531</v>
      </c>
      <c r="D186" s="16">
        <v>0.92700000000000005</v>
      </c>
    </row>
    <row r="187" spans="1:4" ht="15.5" hidden="1" x14ac:dyDescent="0.35">
      <c r="A187" s="14">
        <v>28700</v>
      </c>
      <c r="B187" s="15" t="s">
        <v>760</v>
      </c>
      <c r="C187" s="15" t="s">
        <v>761</v>
      </c>
      <c r="D187" s="16">
        <v>0.8</v>
      </c>
    </row>
    <row r="188" spans="1:4" ht="15.5" hidden="1" x14ac:dyDescent="0.35">
      <c r="A188" s="14">
        <v>28740</v>
      </c>
      <c r="B188" s="15" t="s">
        <v>762</v>
      </c>
      <c r="C188" s="15" t="s">
        <v>539</v>
      </c>
      <c r="D188" s="16">
        <v>0.91180000000000005</v>
      </c>
    </row>
    <row r="189" spans="1:4" ht="15.5" hidden="1" x14ac:dyDescent="0.35">
      <c r="A189" s="14">
        <v>28940</v>
      </c>
      <c r="B189" s="15" t="s">
        <v>763</v>
      </c>
      <c r="C189" s="15" t="s">
        <v>644</v>
      </c>
      <c r="D189" s="16">
        <v>0.8</v>
      </c>
    </row>
    <row r="190" spans="1:4" ht="15.5" hidden="1" x14ac:dyDescent="0.35">
      <c r="A190" s="14">
        <v>29020</v>
      </c>
      <c r="B190" s="15" t="s">
        <v>764</v>
      </c>
      <c r="C190" s="15" t="s">
        <v>553</v>
      </c>
      <c r="D190" s="16">
        <v>0.89180000000000004</v>
      </c>
    </row>
    <row r="191" spans="1:4" ht="15.5" hidden="1" x14ac:dyDescent="0.35">
      <c r="A191" s="14">
        <v>29100</v>
      </c>
      <c r="B191" s="15" t="s">
        <v>765</v>
      </c>
      <c r="C191" s="15" t="s">
        <v>766</v>
      </c>
      <c r="D191" s="16">
        <v>1.0256000000000001</v>
      </c>
    </row>
    <row r="192" spans="1:4" ht="15.5" hidden="1" x14ac:dyDescent="0.35">
      <c r="A192" s="14">
        <v>29140</v>
      </c>
      <c r="B192" s="15" t="s">
        <v>767</v>
      </c>
      <c r="C192" s="15" t="s">
        <v>553</v>
      </c>
      <c r="D192" s="16">
        <v>0.94879999999999998</v>
      </c>
    </row>
    <row r="193" spans="1:4" ht="15.5" hidden="1" x14ac:dyDescent="0.35">
      <c r="A193" s="14">
        <v>29180</v>
      </c>
      <c r="B193" s="15" t="s">
        <v>767</v>
      </c>
      <c r="C193" s="15" t="s">
        <v>543</v>
      </c>
      <c r="D193" s="16">
        <v>0.87229999999999996</v>
      </c>
    </row>
    <row r="194" spans="1:4" ht="15.5" hidden="1" x14ac:dyDescent="0.35">
      <c r="A194" s="14">
        <v>29340</v>
      </c>
      <c r="B194" s="15" t="s">
        <v>768</v>
      </c>
      <c r="C194" s="15" t="s">
        <v>543</v>
      </c>
      <c r="D194" s="16">
        <v>0.8</v>
      </c>
    </row>
    <row r="195" spans="1:4" ht="15.5" hidden="1" x14ac:dyDescent="0.35">
      <c r="A195" s="14">
        <v>29404</v>
      </c>
      <c r="B195" s="15" t="s">
        <v>769</v>
      </c>
      <c r="C195" s="15" t="s">
        <v>770</v>
      </c>
      <c r="D195" s="16">
        <v>1.0752999999999999</v>
      </c>
    </row>
    <row r="196" spans="1:4" ht="15.5" hidden="1" x14ac:dyDescent="0.35">
      <c r="A196" s="14">
        <v>29420</v>
      </c>
      <c r="B196" s="15" t="s">
        <v>771</v>
      </c>
      <c r="C196" s="15" t="s">
        <v>695</v>
      </c>
      <c r="D196" s="16">
        <v>0.99399999999999999</v>
      </c>
    </row>
    <row r="197" spans="1:4" ht="15.5" hidden="1" x14ac:dyDescent="0.35">
      <c r="A197" s="14">
        <v>29460</v>
      </c>
      <c r="B197" s="15" t="s">
        <v>772</v>
      </c>
      <c r="C197" s="15" t="s">
        <v>619</v>
      </c>
      <c r="D197" s="16">
        <v>0.84150000000000003</v>
      </c>
    </row>
    <row r="198" spans="1:4" ht="15.5" hidden="1" x14ac:dyDescent="0.35">
      <c r="A198" s="14">
        <v>29540</v>
      </c>
      <c r="B198" s="15" t="s">
        <v>773</v>
      </c>
      <c r="C198" s="15" t="s">
        <v>547</v>
      </c>
      <c r="D198" s="16">
        <v>0.96260000000000001</v>
      </c>
    </row>
    <row r="199" spans="1:4" ht="15.5" hidden="1" x14ac:dyDescent="0.35">
      <c r="A199" s="14">
        <v>29620</v>
      </c>
      <c r="B199" s="15" t="s">
        <v>774</v>
      </c>
      <c r="C199" s="15" t="s">
        <v>556</v>
      </c>
      <c r="D199" s="16">
        <v>1.0250999999999999</v>
      </c>
    </row>
    <row r="200" spans="1:4" ht="15.5" hidden="1" x14ac:dyDescent="0.35">
      <c r="A200" s="14">
        <v>29700</v>
      </c>
      <c r="B200" s="15" t="s">
        <v>775</v>
      </c>
      <c r="C200" s="15" t="s">
        <v>531</v>
      </c>
      <c r="D200" s="16">
        <v>0.8</v>
      </c>
    </row>
    <row r="201" spans="1:4" ht="15.5" hidden="1" x14ac:dyDescent="0.35">
      <c r="A201" s="14">
        <v>29740</v>
      </c>
      <c r="B201" s="15" t="s">
        <v>776</v>
      </c>
      <c r="C201" s="15" t="s">
        <v>541</v>
      </c>
      <c r="D201" s="16">
        <v>0.92110000000000003</v>
      </c>
    </row>
    <row r="202" spans="1:4" ht="15.5" hidden="1" x14ac:dyDescent="0.35">
      <c r="A202" s="14">
        <v>29820</v>
      </c>
      <c r="B202" s="15" t="s">
        <v>777</v>
      </c>
      <c r="C202" s="15" t="s">
        <v>623</v>
      </c>
      <c r="D202" s="16">
        <v>1.2299</v>
      </c>
    </row>
    <row r="203" spans="1:4" ht="15.5" hidden="1" x14ac:dyDescent="0.35">
      <c r="A203" s="14">
        <v>29940</v>
      </c>
      <c r="B203" s="15" t="s">
        <v>200</v>
      </c>
      <c r="C203" s="15" t="s">
        <v>778</v>
      </c>
      <c r="D203" s="16">
        <v>0.88360000000000005</v>
      </c>
    </row>
    <row r="204" spans="1:4" ht="15.5" hidden="1" x14ac:dyDescent="0.35">
      <c r="A204" s="14">
        <v>30020</v>
      </c>
      <c r="B204" s="15" t="s">
        <v>779</v>
      </c>
      <c r="C204" s="15" t="s">
        <v>780</v>
      </c>
      <c r="D204" s="16">
        <v>0.85050000000000003</v>
      </c>
    </row>
    <row r="205" spans="1:4" ht="15.5" hidden="1" x14ac:dyDescent="0.35">
      <c r="A205" s="14">
        <v>30140</v>
      </c>
      <c r="B205" s="15" t="s">
        <v>781</v>
      </c>
      <c r="C205" s="15" t="s">
        <v>547</v>
      </c>
      <c r="D205" s="16">
        <v>0.81420000000000003</v>
      </c>
    </row>
    <row r="206" spans="1:4" ht="15.5" hidden="1" x14ac:dyDescent="0.35">
      <c r="A206" s="14">
        <v>30300</v>
      </c>
      <c r="B206" s="15" t="s">
        <v>782</v>
      </c>
      <c r="C206" s="15" t="s">
        <v>783</v>
      </c>
      <c r="D206" s="16">
        <v>0.94979999999999998</v>
      </c>
    </row>
    <row r="207" spans="1:4" ht="15.5" hidden="1" x14ac:dyDescent="0.35">
      <c r="A207" s="14">
        <v>30340</v>
      </c>
      <c r="B207" s="15" t="s">
        <v>784</v>
      </c>
      <c r="C207" s="15" t="s">
        <v>576</v>
      </c>
      <c r="D207" s="16">
        <v>0.93469999999999998</v>
      </c>
    </row>
    <row r="208" spans="1:4" ht="15.5" x14ac:dyDescent="0.35">
      <c r="A208" s="28">
        <v>30460</v>
      </c>
      <c r="B208" s="29" t="s">
        <v>785</v>
      </c>
      <c r="C208" s="29" t="s">
        <v>605</v>
      </c>
      <c r="D208" s="30">
        <v>0.91900000000000004</v>
      </c>
    </row>
    <row r="209" spans="1:4" ht="15.5" hidden="1" x14ac:dyDescent="0.35">
      <c r="A209" s="14">
        <v>30620</v>
      </c>
      <c r="B209" s="15" t="s">
        <v>786</v>
      </c>
      <c r="C209" s="15" t="s">
        <v>535</v>
      </c>
      <c r="D209" s="16">
        <v>0.93959999999999999</v>
      </c>
    </row>
    <row r="210" spans="1:4" ht="15.5" hidden="1" x14ac:dyDescent="0.35">
      <c r="A210" s="14">
        <v>30700</v>
      </c>
      <c r="B210" s="15" t="s">
        <v>210</v>
      </c>
      <c r="C210" s="15" t="s">
        <v>787</v>
      </c>
      <c r="D210" s="16">
        <v>0.99060000000000004</v>
      </c>
    </row>
    <row r="211" spans="1:4" ht="15.5" hidden="1" x14ac:dyDescent="0.35">
      <c r="A211" s="14">
        <v>30780</v>
      </c>
      <c r="B211" s="15" t="s">
        <v>788</v>
      </c>
      <c r="C211" s="15" t="s">
        <v>737</v>
      </c>
      <c r="D211" s="16">
        <v>0.87539999999999996</v>
      </c>
    </row>
    <row r="212" spans="1:4" ht="15.5" hidden="1" x14ac:dyDescent="0.35">
      <c r="A212" s="14">
        <v>30860</v>
      </c>
      <c r="B212" s="15" t="s">
        <v>214</v>
      </c>
      <c r="C212" s="15" t="s">
        <v>789</v>
      </c>
      <c r="D212" s="16">
        <v>0.86119999999999997</v>
      </c>
    </row>
    <row r="213" spans="1:4" ht="15.5" hidden="1" x14ac:dyDescent="0.35">
      <c r="A213" s="14">
        <v>30980</v>
      </c>
      <c r="B213" s="15" t="s">
        <v>790</v>
      </c>
      <c r="C213" s="15" t="s">
        <v>531</v>
      </c>
      <c r="D213" s="16">
        <v>0.87080000000000002</v>
      </c>
    </row>
    <row r="214" spans="1:4" ht="15.5" hidden="1" x14ac:dyDescent="0.35">
      <c r="A214" s="14">
        <v>31020</v>
      </c>
      <c r="B214" s="15" t="s">
        <v>790</v>
      </c>
      <c r="C214" s="15" t="s">
        <v>584</v>
      </c>
      <c r="D214" s="16">
        <v>1.0266999999999999</v>
      </c>
    </row>
    <row r="215" spans="1:4" ht="15.5" hidden="1" x14ac:dyDescent="0.35">
      <c r="A215" s="14">
        <v>31084</v>
      </c>
      <c r="B215" s="15" t="s">
        <v>791</v>
      </c>
      <c r="C215" s="15" t="s">
        <v>572</v>
      </c>
      <c r="D215" s="16">
        <v>1.252</v>
      </c>
    </row>
    <row r="216" spans="1:4" ht="15.5" hidden="1" x14ac:dyDescent="0.35">
      <c r="A216" s="14">
        <v>31140</v>
      </c>
      <c r="B216" s="15" t="s">
        <v>792</v>
      </c>
      <c r="C216" s="15" t="s">
        <v>793</v>
      </c>
      <c r="D216" s="16">
        <v>0.90259999999999996</v>
      </c>
    </row>
    <row r="217" spans="1:4" ht="15.5" hidden="1" x14ac:dyDescent="0.35">
      <c r="A217" s="14">
        <v>31180</v>
      </c>
      <c r="B217" s="15" t="s">
        <v>794</v>
      </c>
      <c r="C217" s="15" t="s">
        <v>531</v>
      </c>
      <c r="D217" s="16">
        <v>0.90339999999999998</v>
      </c>
    </row>
    <row r="218" spans="1:4" ht="15.5" hidden="1" x14ac:dyDescent="0.35">
      <c r="A218" s="14">
        <v>31340</v>
      </c>
      <c r="B218" s="15" t="s">
        <v>795</v>
      </c>
      <c r="C218" s="15" t="s">
        <v>595</v>
      </c>
      <c r="D218" s="16">
        <v>0.87739999999999996</v>
      </c>
    </row>
    <row r="219" spans="1:4" ht="15.5" hidden="1" x14ac:dyDescent="0.35">
      <c r="A219" s="14">
        <v>31420</v>
      </c>
      <c r="B219" s="15" t="s">
        <v>796</v>
      </c>
      <c r="C219" s="15" t="s">
        <v>537</v>
      </c>
      <c r="D219" s="16">
        <v>0.87419999999999998</v>
      </c>
    </row>
    <row r="220" spans="1:4" ht="15.5" hidden="1" x14ac:dyDescent="0.35">
      <c r="A220" s="14">
        <v>31460</v>
      </c>
      <c r="B220" s="15" t="s">
        <v>797</v>
      </c>
      <c r="C220" s="15" t="s">
        <v>572</v>
      </c>
      <c r="D220" s="16">
        <v>0.81989999999999996</v>
      </c>
    </row>
    <row r="221" spans="1:4" ht="15.5" hidden="1" x14ac:dyDescent="0.35">
      <c r="A221" s="14">
        <v>31540</v>
      </c>
      <c r="B221" s="15" t="s">
        <v>223</v>
      </c>
      <c r="C221" s="15" t="s">
        <v>560</v>
      </c>
      <c r="D221" s="16">
        <v>1.1472</v>
      </c>
    </row>
    <row r="222" spans="1:4" ht="15.5" hidden="1" x14ac:dyDescent="0.35">
      <c r="A222" s="14">
        <v>31700</v>
      </c>
      <c r="B222" s="15" t="s">
        <v>798</v>
      </c>
      <c r="C222" s="15" t="s">
        <v>799</v>
      </c>
      <c r="D222" s="16">
        <v>1.0226999999999999</v>
      </c>
    </row>
    <row r="223" spans="1:4" ht="15.5" hidden="1" x14ac:dyDescent="0.35">
      <c r="A223" s="14">
        <v>31740</v>
      </c>
      <c r="B223" s="15" t="s">
        <v>800</v>
      </c>
      <c r="C223" s="15" t="s">
        <v>778</v>
      </c>
      <c r="D223" s="16">
        <v>0.8</v>
      </c>
    </row>
    <row r="224" spans="1:4" ht="15.5" hidden="1" x14ac:dyDescent="0.35">
      <c r="A224" s="14">
        <v>31860</v>
      </c>
      <c r="B224" s="15" t="s">
        <v>801</v>
      </c>
      <c r="C224" s="15" t="s">
        <v>802</v>
      </c>
      <c r="D224" s="16">
        <v>0.9587</v>
      </c>
    </row>
    <row r="225" spans="1:4" ht="15.5" hidden="1" x14ac:dyDescent="0.35">
      <c r="A225" s="14">
        <v>31900</v>
      </c>
      <c r="B225" s="15" t="s">
        <v>803</v>
      </c>
      <c r="C225" s="15" t="s">
        <v>535</v>
      </c>
      <c r="D225" s="16">
        <v>0.91590000000000005</v>
      </c>
    </row>
    <row r="226" spans="1:4" ht="15.5" hidden="1" x14ac:dyDescent="0.35">
      <c r="A226" s="14">
        <v>32420</v>
      </c>
      <c r="B226" s="15" t="s">
        <v>804</v>
      </c>
      <c r="C226" s="15" t="s">
        <v>533</v>
      </c>
      <c r="D226" s="16">
        <v>0.41239999999999999</v>
      </c>
    </row>
    <row r="227" spans="1:4" ht="15.5" hidden="1" x14ac:dyDescent="0.35">
      <c r="A227" s="14">
        <v>32580</v>
      </c>
      <c r="B227" s="15" t="s">
        <v>805</v>
      </c>
      <c r="C227" s="15" t="s">
        <v>531</v>
      </c>
      <c r="D227" s="16">
        <v>0.87619999999999998</v>
      </c>
    </row>
    <row r="228" spans="1:4" ht="15.5" hidden="1" x14ac:dyDescent="0.35">
      <c r="A228" s="14">
        <v>32780</v>
      </c>
      <c r="B228" s="15" t="s">
        <v>806</v>
      </c>
      <c r="C228" s="15" t="s">
        <v>586</v>
      </c>
      <c r="D228" s="16">
        <v>1.0591999999999999</v>
      </c>
    </row>
    <row r="229" spans="1:4" ht="15.5" hidden="1" x14ac:dyDescent="0.35">
      <c r="A229" s="14">
        <v>32820</v>
      </c>
      <c r="B229" s="15" t="s">
        <v>807</v>
      </c>
      <c r="C229" s="15" t="s">
        <v>808</v>
      </c>
      <c r="D229" s="16">
        <v>0.92159999999999997</v>
      </c>
    </row>
    <row r="230" spans="1:4" ht="15.5" hidden="1" x14ac:dyDescent="0.35">
      <c r="A230" s="14">
        <v>32900</v>
      </c>
      <c r="B230" s="15" t="s">
        <v>809</v>
      </c>
      <c r="C230" s="15" t="s">
        <v>572</v>
      </c>
      <c r="D230" s="16">
        <v>1.3236000000000001</v>
      </c>
    </row>
    <row r="231" spans="1:4" ht="15.5" hidden="1" x14ac:dyDescent="0.35">
      <c r="A231" s="14">
        <v>33124</v>
      </c>
      <c r="B231" s="15" t="s">
        <v>810</v>
      </c>
      <c r="C231" s="15" t="s">
        <v>619</v>
      </c>
      <c r="D231" s="16">
        <v>1.0317000000000001</v>
      </c>
    </row>
    <row r="232" spans="1:4" ht="15.5" hidden="1" x14ac:dyDescent="0.35">
      <c r="A232" s="14">
        <v>33140</v>
      </c>
      <c r="B232" s="15" t="s">
        <v>811</v>
      </c>
      <c r="C232" s="15" t="s">
        <v>553</v>
      </c>
      <c r="D232" s="16">
        <v>0.98729999999999996</v>
      </c>
    </row>
    <row r="233" spans="1:4" ht="15.5" hidden="1" x14ac:dyDescent="0.35">
      <c r="A233" s="14">
        <v>33260</v>
      </c>
      <c r="B233" s="15" t="s">
        <v>812</v>
      </c>
      <c r="C233" s="15" t="s">
        <v>531</v>
      </c>
      <c r="D233" s="16">
        <v>1.0835999999999999</v>
      </c>
    </row>
    <row r="234" spans="1:4" ht="15.5" hidden="1" x14ac:dyDescent="0.35">
      <c r="A234" s="14">
        <v>33340</v>
      </c>
      <c r="B234" s="15" t="s">
        <v>813</v>
      </c>
      <c r="C234" s="15" t="s">
        <v>560</v>
      </c>
      <c r="D234" s="16">
        <v>1.0114000000000001</v>
      </c>
    </row>
    <row r="235" spans="1:4" ht="15.5" hidden="1" x14ac:dyDescent="0.35">
      <c r="A235" s="14">
        <v>33460</v>
      </c>
      <c r="B235" s="15" t="s">
        <v>814</v>
      </c>
      <c r="C235" s="15" t="s">
        <v>673</v>
      </c>
      <c r="D235" s="16">
        <v>1.1545000000000001</v>
      </c>
    </row>
    <row r="236" spans="1:4" ht="15.5" hidden="1" x14ac:dyDescent="0.35">
      <c r="A236" s="14">
        <v>33540</v>
      </c>
      <c r="B236" s="15" t="s">
        <v>815</v>
      </c>
      <c r="C236" s="15" t="s">
        <v>589</v>
      </c>
      <c r="D236" s="16">
        <v>0.91669999999999996</v>
      </c>
    </row>
    <row r="237" spans="1:4" ht="15.5" hidden="1" x14ac:dyDescent="0.35">
      <c r="A237" s="14">
        <v>33660</v>
      </c>
      <c r="B237" s="15" t="s">
        <v>816</v>
      </c>
      <c r="C237" s="15" t="s">
        <v>558</v>
      </c>
      <c r="D237" s="16">
        <v>0.8</v>
      </c>
    </row>
    <row r="238" spans="1:4" ht="15.5" hidden="1" x14ac:dyDescent="0.35">
      <c r="A238" s="14">
        <v>33700</v>
      </c>
      <c r="B238" s="15" t="s">
        <v>817</v>
      </c>
      <c r="C238" s="15" t="s">
        <v>572</v>
      </c>
      <c r="D238" s="16">
        <v>1.3078000000000001</v>
      </c>
    </row>
    <row r="239" spans="1:4" ht="15.5" hidden="1" x14ac:dyDescent="0.35">
      <c r="A239" s="14">
        <v>33740</v>
      </c>
      <c r="B239" s="15" t="s">
        <v>243</v>
      </c>
      <c r="C239" s="15" t="s">
        <v>543</v>
      </c>
      <c r="D239" s="16">
        <v>0.8</v>
      </c>
    </row>
    <row r="240" spans="1:4" ht="15.5" hidden="1" x14ac:dyDescent="0.35">
      <c r="A240" s="14">
        <v>33780</v>
      </c>
      <c r="B240" s="15" t="s">
        <v>243</v>
      </c>
      <c r="C240" s="15" t="s">
        <v>556</v>
      </c>
      <c r="D240" s="16">
        <v>0.86280000000000001</v>
      </c>
    </row>
    <row r="241" spans="1:4" ht="15.5" hidden="1" x14ac:dyDescent="0.35">
      <c r="A241" s="14">
        <v>33860</v>
      </c>
      <c r="B241" s="15" t="s">
        <v>245</v>
      </c>
      <c r="C241" s="15" t="s">
        <v>558</v>
      </c>
      <c r="D241" s="16">
        <v>0.80030000000000001</v>
      </c>
    </row>
    <row r="242" spans="1:4" ht="15.5" hidden="1" x14ac:dyDescent="0.35">
      <c r="A242" s="14">
        <v>34060</v>
      </c>
      <c r="B242" s="15" t="s">
        <v>818</v>
      </c>
      <c r="C242" s="15" t="s">
        <v>629</v>
      </c>
      <c r="D242" s="16">
        <v>0.84370000000000001</v>
      </c>
    </row>
    <row r="243" spans="1:4" ht="15.5" hidden="1" x14ac:dyDescent="0.35">
      <c r="A243" s="14">
        <v>34100</v>
      </c>
      <c r="B243" s="15" t="s">
        <v>819</v>
      </c>
      <c r="C243" s="15" t="s">
        <v>644</v>
      </c>
      <c r="D243" s="16">
        <v>0.77829999999999999</v>
      </c>
    </row>
    <row r="244" spans="1:4" ht="15.5" hidden="1" x14ac:dyDescent="0.35">
      <c r="A244" s="14">
        <v>34580</v>
      </c>
      <c r="B244" s="15" t="s">
        <v>820</v>
      </c>
      <c r="C244" s="15" t="s">
        <v>584</v>
      </c>
      <c r="D244" s="16">
        <v>1.0530999999999999</v>
      </c>
    </row>
    <row r="245" spans="1:4" ht="15.5" hidden="1" x14ac:dyDescent="0.35">
      <c r="A245" s="14">
        <v>34620</v>
      </c>
      <c r="B245" s="15" t="s">
        <v>821</v>
      </c>
      <c r="C245" s="15" t="s">
        <v>553</v>
      </c>
      <c r="D245" s="16">
        <v>0.88949999999999996</v>
      </c>
    </row>
    <row r="246" spans="1:4" ht="15.5" hidden="1" x14ac:dyDescent="0.35">
      <c r="A246" s="14">
        <v>34740</v>
      </c>
      <c r="B246" s="15" t="s">
        <v>822</v>
      </c>
      <c r="C246" s="15" t="s">
        <v>556</v>
      </c>
      <c r="D246" s="16">
        <v>1.121</v>
      </c>
    </row>
    <row r="247" spans="1:4" ht="15.5" hidden="1" x14ac:dyDescent="0.35">
      <c r="A247" s="14">
        <v>34820</v>
      </c>
      <c r="B247" s="15" t="s">
        <v>823</v>
      </c>
      <c r="C247" s="15" t="s">
        <v>554</v>
      </c>
      <c r="D247" s="16">
        <v>0.88780000000000003</v>
      </c>
    </row>
    <row r="248" spans="1:4" ht="15.5" hidden="1" x14ac:dyDescent="0.35">
      <c r="A248" s="14">
        <v>34900</v>
      </c>
      <c r="B248" s="15" t="s">
        <v>824</v>
      </c>
      <c r="C248" s="15" t="s">
        <v>572</v>
      </c>
      <c r="D248" s="16">
        <v>1.6341000000000001</v>
      </c>
    </row>
    <row r="249" spans="1:4" ht="15.5" hidden="1" x14ac:dyDescent="0.35">
      <c r="A249" s="14">
        <v>34940</v>
      </c>
      <c r="B249" s="15" t="s">
        <v>825</v>
      </c>
      <c r="C249" s="15" t="s">
        <v>619</v>
      </c>
      <c r="D249" s="16">
        <v>0.94359999999999999</v>
      </c>
    </row>
    <row r="250" spans="1:4" ht="15.5" hidden="1" x14ac:dyDescent="0.35">
      <c r="A250" s="14">
        <v>34980</v>
      </c>
      <c r="B250" s="15" t="s">
        <v>826</v>
      </c>
      <c r="C250" s="15" t="s">
        <v>644</v>
      </c>
      <c r="D250" s="16">
        <v>0.92279999999999995</v>
      </c>
    </row>
    <row r="251" spans="1:4" ht="15.5" hidden="1" x14ac:dyDescent="0.35">
      <c r="A251" s="14">
        <v>35004</v>
      </c>
      <c r="B251" s="15" t="s">
        <v>827</v>
      </c>
      <c r="C251" s="15" t="s">
        <v>539</v>
      </c>
      <c r="D251" s="16">
        <v>1.2931999999999999</v>
      </c>
    </row>
    <row r="252" spans="1:4" ht="15.5" hidden="1" x14ac:dyDescent="0.35">
      <c r="A252" s="14">
        <v>35084</v>
      </c>
      <c r="B252" s="15" t="s">
        <v>828</v>
      </c>
      <c r="C252" s="15" t="s">
        <v>829</v>
      </c>
      <c r="D252" s="16">
        <v>1.143</v>
      </c>
    </row>
    <row r="253" spans="1:4" ht="15.5" hidden="1" x14ac:dyDescent="0.35">
      <c r="A253" s="14">
        <v>35300</v>
      </c>
      <c r="B253" s="15" t="s">
        <v>830</v>
      </c>
      <c r="C253" s="15" t="s">
        <v>608</v>
      </c>
      <c r="D253" s="16">
        <v>1.2283999999999999</v>
      </c>
    </row>
    <row r="254" spans="1:4" ht="15.5" hidden="1" x14ac:dyDescent="0.35">
      <c r="A254" s="14">
        <v>35380</v>
      </c>
      <c r="B254" s="15" t="s">
        <v>831</v>
      </c>
      <c r="C254" s="15" t="s">
        <v>543</v>
      </c>
      <c r="D254" s="16">
        <v>0.90969999999999995</v>
      </c>
    </row>
    <row r="255" spans="1:4" ht="15.5" hidden="1" x14ac:dyDescent="0.35">
      <c r="A255" s="14">
        <v>35644</v>
      </c>
      <c r="B255" s="15" t="s">
        <v>832</v>
      </c>
      <c r="C255" s="15" t="s">
        <v>833</v>
      </c>
      <c r="D255" s="16">
        <v>1.3151999999999999</v>
      </c>
    </row>
    <row r="256" spans="1:4" ht="15.5" hidden="1" x14ac:dyDescent="0.35">
      <c r="A256" s="14">
        <v>35660</v>
      </c>
      <c r="B256" s="15" t="s">
        <v>834</v>
      </c>
      <c r="C256" s="15" t="s">
        <v>556</v>
      </c>
      <c r="D256" s="16">
        <v>0.83889999999999998</v>
      </c>
    </row>
    <row r="257" spans="1:4" ht="15.5" hidden="1" x14ac:dyDescent="0.35">
      <c r="A257" s="14">
        <v>35840</v>
      </c>
      <c r="B257" s="15" t="s">
        <v>835</v>
      </c>
      <c r="C257" s="15" t="s">
        <v>619</v>
      </c>
      <c r="D257" s="16">
        <v>0.95479999999999998</v>
      </c>
    </row>
    <row r="258" spans="1:4" ht="15.5" hidden="1" x14ac:dyDescent="0.35">
      <c r="A258" s="14">
        <v>35980</v>
      </c>
      <c r="B258" s="15" t="s">
        <v>836</v>
      </c>
      <c r="C258" s="15" t="s">
        <v>608</v>
      </c>
      <c r="D258" s="16">
        <v>1.1586000000000001</v>
      </c>
    </row>
    <row r="259" spans="1:4" ht="15.5" hidden="1" x14ac:dyDescent="0.35">
      <c r="A259" s="14">
        <v>36084</v>
      </c>
      <c r="B259" s="15" t="s">
        <v>837</v>
      </c>
      <c r="C259" s="15" t="s">
        <v>572</v>
      </c>
      <c r="D259" s="16">
        <v>1.6960999999999999</v>
      </c>
    </row>
    <row r="260" spans="1:4" ht="15.5" hidden="1" x14ac:dyDescent="0.35">
      <c r="A260" s="14">
        <v>36100</v>
      </c>
      <c r="B260" s="15" t="s">
        <v>838</v>
      </c>
      <c r="C260" s="15" t="s">
        <v>619</v>
      </c>
      <c r="D260" s="16">
        <v>0.86109999999999998</v>
      </c>
    </row>
    <row r="261" spans="1:4" ht="15.5" hidden="1" x14ac:dyDescent="0.35">
      <c r="A261" s="14">
        <v>36140</v>
      </c>
      <c r="B261" s="15" t="s">
        <v>839</v>
      </c>
      <c r="C261" s="15" t="s">
        <v>566</v>
      </c>
      <c r="D261" s="16">
        <v>1.0497000000000001</v>
      </c>
    </row>
    <row r="262" spans="1:4" ht="15.5" hidden="1" x14ac:dyDescent="0.35">
      <c r="A262" s="14">
        <v>36220</v>
      </c>
      <c r="B262" s="15" t="s">
        <v>840</v>
      </c>
      <c r="C262" s="15" t="s">
        <v>531</v>
      </c>
      <c r="D262" s="16">
        <v>0.99209999999999998</v>
      </c>
    </row>
    <row r="263" spans="1:4" ht="15.5" hidden="1" x14ac:dyDescent="0.35">
      <c r="A263" s="14">
        <v>36260</v>
      </c>
      <c r="B263" s="15" t="s">
        <v>841</v>
      </c>
      <c r="C263" s="15" t="s">
        <v>842</v>
      </c>
      <c r="D263" s="16">
        <v>0.91979999999999995</v>
      </c>
    </row>
    <row r="264" spans="1:4" ht="15.5" hidden="1" x14ac:dyDescent="0.35">
      <c r="A264" s="14">
        <v>36420</v>
      </c>
      <c r="B264" s="15" t="s">
        <v>843</v>
      </c>
      <c r="C264" s="15" t="s">
        <v>780</v>
      </c>
      <c r="D264" s="16">
        <v>0.89729999999999999</v>
      </c>
    </row>
    <row r="265" spans="1:4" ht="15.5" hidden="1" x14ac:dyDescent="0.35">
      <c r="A265" s="14">
        <v>36500</v>
      </c>
      <c r="B265" s="15" t="s">
        <v>844</v>
      </c>
      <c r="C265" s="15" t="s">
        <v>584</v>
      </c>
      <c r="D265" s="16">
        <v>1.1607000000000001</v>
      </c>
    </row>
    <row r="266" spans="1:4" ht="15.5" hidden="1" x14ac:dyDescent="0.35">
      <c r="A266" s="14">
        <v>36540</v>
      </c>
      <c r="B266" s="15" t="s">
        <v>845</v>
      </c>
      <c r="C266" s="15" t="s">
        <v>846</v>
      </c>
      <c r="D266" s="16">
        <v>1.0222</v>
      </c>
    </row>
    <row r="267" spans="1:4" ht="15.5" hidden="1" x14ac:dyDescent="0.35">
      <c r="A267" s="14">
        <v>36740</v>
      </c>
      <c r="B267" s="15" t="s">
        <v>847</v>
      </c>
      <c r="C267" s="15" t="s">
        <v>619</v>
      </c>
      <c r="D267" s="16">
        <v>0.92500000000000004</v>
      </c>
    </row>
    <row r="268" spans="1:4" ht="15.5" hidden="1" x14ac:dyDescent="0.35">
      <c r="A268" s="14">
        <v>36780</v>
      </c>
      <c r="B268" s="15" t="s">
        <v>848</v>
      </c>
      <c r="C268" s="15" t="s">
        <v>560</v>
      </c>
      <c r="D268" s="16">
        <v>0.9607</v>
      </c>
    </row>
    <row r="269" spans="1:4" ht="15.5" x14ac:dyDescent="0.35">
      <c r="A269" s="28">
        <v>36980</v>
      </c>
      <c r="B269" s="29" t="s">
        <v>849</v>
      </c>
      <c r="C269" s="29" t="s">
        <v>605</v>
      </c>
      <c r="D269" s="30">
        <v>0.82669999999999999</v>
      </c>
    </row>
    <row r="270" spans="1:4" ht="15.5" hidden="1" x14ac:dyDescent="0.35">
      <c r="A270" s="14">
        <v>37100</v>
      </c>
      <c r="B270" s="15" t="s">
        <v>850</v>
      </c>
      <c r="C270" s="15" t="s">
        <v>572</v>
      </c>
      <c r="D270" s="16">
        <v>1.3320000000000001</v>
      </c>
    </row>
    <row r="271" spans="1:4" ht="15.5" hidden="1" x14ac:dyDescent="0.35">
      <c r="A271" s="14">
        <v>37340</v>
      </c>
      <c r="B271" s="15" t="s">
        <v>851</v>
      </c>
      <c r="C271" s="15" t="s">
        <v>619</v>
      </c>
      <c r="D271" s="16">
        <v>0.90010000000000001</v>
      </c>
    </row>
    <row r="272" spans="1:4" ht="15.5" hidden="1" x14ac:dyDescent="0.35">
      <c r="A272" s="14">
        <v>37380</v>
      </c>
      <c r="B272" s="15" t="s">
        <v>852</v>
      </c>
      <c r="C272" s="15" t="s">
        <v>619</v>
      </c>
      <c r="D272" s="16">
        <v>1.0062</v>
      </c>
    </row>
    <row r="273" spans="1:4" ht="15.5" hidden="1" x14ac:dyDescent="0.35">
      <c r="A273" s="14">
        <v>37460</v>
      </c>
      <c r="B273" s="15" t="s">
        <v>853</v>
      </c>
      <c r="C273" s="15" t="s">
        <v>619</v>
      </c>
      <c r="D273" s="16">
        <v>0.81230000000000002</v>
      </c>
    </row>
    <row r="274" spans="1:4" ht="15.5" hidden="1" x14ac:dyDescent="0.35">
      <c r="A274" s="14">
        <v>37620</v>
      </c>
      <c r="B274" s="15" t="s">
        <v>854</v>
      </c>
      <c r="C274" s="15" t="s">
        <v>855</v>
      </c>
      <c r="D274" s="16">
        <v>0.8</v>
      </c>
    </row>
    <row r="275" spans="1:4" ht="15.5" hidden="1" x14ac:dyDescent="0.35">
      <c r="A275" s="14">
        <v>37700</v>
      </c>
      <c r="B275" s="15" t="s">
        <v>856</v>
      </c>
      <c r="C275" s="15" t="s">
        <v>723</v>
      </c>
      <c r="D275" s="16">
        <v>0.8</v>
      </c>
    </row>
    <row r="276" spans="1:4" ht="15.5" hidden="1" x14ac:dyDescent="0.35">
      <c r="A276" s="14">
        <v>37764</v>
      </c>
      <c r="B276" s="15" t="s">
        <v>857</v>
      </c>
      <c r="C276" s="15" t="s">
        <v>578</v>
      </c>
      <c r="D276" s="16">
        <v>1.0746</v>
      </c>
    </row>
    <row r="277" spans="1:4" ht="15.5" hidden="1" x14ac:dyDescent="0.35">
      <c r="A277" s="14">
        <v>37860</v>
      </c>
      <c r="B277" s="15" t="s">
        <v>858</v>
      </c>
      <c r="C277" s="15" t="s">
        <v>619</v>
      </c>
      <c r="D277" s="16">
        <v>0.8</v>
      </c>
    </row>
    <row r="278" spans="1:4" ht="15.5" hidden="1" x14ac:dyDescent="0.35">
      <c r="A278" s="14">
        <v>37900</v>
      </c>
      <c r="B278" s="15" t="s">
        <v>859</v>
      </c>
      <c r="C278" s="15" t="s">
        <v>598</v>
      </c>
      <c r="D278" s="16">
        <v>0.90459999999999996</v>
      </c>
    </row>
    <row r="279" spans="1:4" ht="15.5" hidden="1" x14ac:dyDescent="0.35">
      <c r="A279" s="14">
        <v>37964</v>
      </c>
      <c r="B279" s="15" t="s">
        <v>860</v>
      </c>
      <c r="C279" s="15" t="s">
        <v>547</v>
      </c>
      <c r="D279" s="16">
        <v>1.1005</v>
      </c>
    </row>
    <row r="280" spans="1:4" ht="15.5" hidden="1" x14ac:dyDescent="0.35">
      <c r="A280" s="14">
        <v>38060</v>
      </c>
      <c r="B280" s="15" t="s">
        <v>861</v>
      </c>
      <c r="C280" s="15" t="s">
        <v>695</v>
      </c>
      <c r="D280" s="16">
        <v>1.0669999999999999</v>
      </c>
    </row>
    <row r="281" spans="1:4" ht="15.5" hidden="1" x14ac:dyDescent="0.35">
      <c r="A281" s="14">
        <v>38220</v>
      </c>
      <c r="B281" s="15" t="s">
        <v>862</v>
      </c>
      <c r="C281" s="15" t="s">
        <v>737</v>
      </c>
      <c r="D281" s="16">
        <v>0.8</v>
      </c>
    </row>
    <row r="282" spans="1:4" ht="15.5" hidden="1" x14ac:dyDescent="0.35">
      <c r="A282" s="14">
        <v>38300</v>
      </c>
      <c r="B282" s="15" t="s">
        <v>863</v>
      </c>
      <c r="C282" s="15" t="s">
        <v>547</v>
      </c>
      <c r="D282" s="16">
        <v>0.87429999999999997</v>
      </c>
    </row>
    <row r="283" spans="1:4" ht="15.5" hidden="1" x14ac:dyDescent="0.35">
      <c r="A283" s="14">
        <v>38340</v>
      </c>
      <c r="B283" s="15" t="s">
        <v>864</v>
      </c>
      <c r="C283" s="15" t="s">
        <v>578</v>
      </c>
      <c r="D283" s="16">
        <v>1.0919000000000001</v>
      </c>
    </row>
    <row r="284" spans="1:4" ht="15.5" hidden="1" x14ac:dyDescent="0.35">
      <c r="A284" s="14">
        <v>38540</v>
      </c>
      <c r="B284" s="15" t="s">
        <v>865</v>
      </c>
      <c r="C284" s="15" t="s">
        <v>600</v>
      </c>
      <c r="D284" s="16">
        <v>0.97309999999999997</v>
      </c>
    </row>
    <row r="285" spans="1:4" ht="15.5" hidden="1" x14ac:dyDescent="0.35">
      <c r="A285" s="14">
        <v>38660</v>
      </c>
      <c r="B285" s="15" t="s">
        <v>866</v>
      </c>
      <c r="C285" s="15" t="s">
        <v>533</v>
      </c>
      <c r="D285" s="16">
        <v>0.49609999999999999</v>
      </c>
    </row>
    <row r="286" spans="1:4" ht="15.5" hidden="1" x14ac:dyDescent="0.35">
      <c r="A286" s="14">
        <v>38860</v>
      </c>
      <c r="B286" s="15" t="s">
        <v>867</v>
      </c>
      <c r="C286" s="15" t="s">
        <v>576</v>
      </c>
      <c r="D286" s="16">
        <v>1.0159</v>
      </c>
    </row>
    <row r="287" spans="1:4" ht="15.5" hidden="1" x14ac:dyDescent="0.35">
      <c r="A287" s="14">
        <v>38900</v>
      </c>
      <c r="B287" s="15" t="s">
        <v>868</v>
      </c>
      <c r="C287" s="15" t="s">
        <v>869</v>
      </c>
      <c r="D287" s="16">
        <v>1.1888000000000001</v>
      </c>
    </row>
    <row r="288" spans="1:4" ht="15.5" hidden="1" x14ac:dyDescent="0.35">
      <c r="A288" s="14">
        <v>38940</v>
      </c>
      <c r="B288" s="15" t="s">
        <v>870</v>
      </c>
      <c r="C288" s="15" t="s">
        <v>619</v>
      </c>
      <c r="D288" s="16">
        <v>0.97540000000000004</v>
      </c>
    </row>
    <row r="289" spans="1:4" ht="15.5" hidden="1" x14ac:dyDescent="0.35">
      <c r="A289" s="14">
        <v>39100</v>
      </c>
      <c r="B289" s="15" t="s">
        <v>871</v>
      </c>
      <c r="C289" s="15" t="s">
        <v>539</v>
      </c>
      <c r="D289" s="16">
        <v>1.1534</v>
      </c>
    </row>
    <row r="290" spans="1:4" ht="15.5" hidden="1" x14ac:dyDescent="0.35">
      <c r="A290" s="14">
        <v>39140</v>
      </c>
      <c r="B290" s="15" t="s">
        <v>872</v>
      </c>
      <c r="C290" s="15" t="s">
        <v>695</v>
      </c>
      <c r="D290" s="16">
        <v>1.2231000000000001</v>
      </c>
    </row>
    <row r="291" spans="1:4" ht="15.5" hidden="1" x14ac:dyDescent="0.35">
      <c r="A291" s="14">
        <v>39300</v>
      </c>
      <c r="B291" s="15" t="s">
        <v>873</v>
      </c>
      <c r="C291" s="15" t="s">
        <v>874</v>
      </c>
      <c r="D291" s="16">
        <v>1.0896999999999999</v>
      </c>
    </row>
    <row r="292" spans="1:4" ht="15.5" hidden="1" x14ac:dyDescent="0.35">
      <c r="A292" s="14">
        <v>39340</v>
      </c>
      <c r="B292" s="15" t="s">
        <v>875</v>
      </c>
      <c r="C292" s="15" t="s">
        <v>842</v>
      </c>
      <c r="D292" s="16">
        <v>0.93020000000000003</v>
      </c>
    </row>
    <row r="293" spans="1:4" ht="15.5" hidden="1" x14ac:dyDescent="0.35">
      <c r="A293" s="14">
        <v>39380</v>
      </c>
      <c r="B293" s="15" t="s">
        <v>876</v>
      </c>
      <c r="C293" s="15" t="s">
        <v>603</v>
      </c>
      <c r="D293" s="16">
        <v>0.86750000000000005</v>
      </c>
    </row>
    <row r="294" spans="1:4" ht="15.5" hidden="1" x14ac:dyDescent="0.35">
      <c r="A294" s="14">
        <v>39460</v>
      </c>
      <c r="B294" s="15" t="s">
        <v>877</v>
      </c>
      <c r="C294" s="15" t="s">
        <v>619</v>
      </c>
      <c r="D294" s="16">
        <v>0.87490000000000001</v>
      </c>
    </row>
    <row r="295" spans="1:4" ht="15.5" hidden="1" x14ac:dyDescent="0.35">
      <c r="A295" s="14">
        <v>39540</v>
      </c>
      <c r="B295" s="15" t="s">
        <v>878</v>
      </c>
      <c r="C295" s="15" t="s">
        <v>560</v>
      </c>
      <c r="D295" s="16">
        <v>0.93269999999999997</v>
      </c>
    </row>
    <row r="296" spans="1:4" ht="15.5" hidden="1" x14ac:dyDescent="0.35">
      <c r="A296" s="14">
        <v>39580</v>
      </c>
      <c r="B296" s="15" t="s">
        <v>879</v>
      </c>
      <c r="C296" s="15" t="s">
        <v>562</v>
      </c>
      <c r="D296" s="16">
        <v>0.96630000000000005</v>
      </c>
    </row>
    <row r="297" spans="1:4" ht="15.5" hidden="1" x14ac:dyDescent="0.35">
      <c r="A297" s="14">
        <v>39660</v>
      </c>
      <c r="B297" s="15" t="s">
        <v>880</v>
      </c>
      <c r="C297" s="15" t="s">
        <v>881</v>
      </c>
      <c r="D297" s="16">
        <v>1.0004</v>
      </c>
    </row>
    <row r="298" spans="1:4" ht="15.5" hidden="1" x14ac:dyDescent="0.35">
      <c r="A298" s="14">
        <v>39740</v>
      </c>
      <c r="B298" s="15" t="s">
        <v>882</v>
      </c>
      <c r="C298" s="15" t="s">
        <v>547</v>
      </c>
      <c r="D298" s="16">
        <v>0.92390000000000005</v>
      </c>
    </row>
    <row r="299" spans="1:4" ht="15.5" hidden="1" x14ac:dyDescent="0.35">
      <c r="A299" s="14">
        <v>39820</v>
      </c>
      <c r="B299" s="15" t="s">
        <v>883</v>
      </c>
      <c r="C299" s="15" t="s">
        <v>572</v>
      </c>
      <c r="D299" s="16">
        <v>1.4823999999999999</v>
      </c>
    </row>
    <row r="300" spans="1:4" ht="15.5" hidden="1" x14ac:dyDescent="0.35">
      <c r="A300" s="14">
        <v>39900</v>
      </c>
      <c r="B300" s="15" t="s">
        <v>884</v>
      </c>
      <c r="C300" s="15" t="s">
        <v>623</v>
      </c>
      <c r="D300" s="16">
        <v>1.0519000000000001</v>
      </c>
    </row>
    <row r="301" spans="1:4" ht="15.5" hidden="1" x14ac:dyDescent="0.35">
      <c r="A301" s="14">
        <v>40060</v>
      </c>
      <c r="B301" s="15" t="s">
        <v>885</v>
      </c>
      <c r="C301" s="15" t="s">
        <v>595</v>
      </c>
      <c r="D301" s="16">
        <v>0.98740000000000006</v>
      </c>
    </row>
    <row r="302" spans="1:4" ht="15.5" hidden="1" x14ac:dyDescent="0.35">
      <c r="A302" s="14">
        <v>40140</v>
      </c>
      <c r="B302" s="15" t="s">
        <v>886</v>
      </c>
      <c r="C302" s="15" t="s">
        <v>572</v>
      </c>
      <c r="D302" s="16">
        <v>1.1606000000000001</v>
      </c>
    </row>
    <row r="303" spans="1:4" ht="15.5" hidden="1" x14ac:dyDescent="0.35">
      <c r="A303" s="14">
        <v>40220</v>
      </c>
      <c r="B303" s="15" t="s">
        <v>887</v>
      </c>
      <c r="C303" s="15" t="s">
        <v>595</v>
      </c>
      <c r="D303" s="16">
        <v>0.92559999999999998</v>
      </c>
    </row>
    <row r="304" spans="1:4" ht="15.5" hidden="1" x14ac:dyDescent="0.35">
      <c r="A304" s="14">
        <v>40340</v>
      </c>
      <c r="B304" s="15" t="s">
        <v>888</v>
      </c>
      <c r="C304" s="15" t="s">
        <v>802</v>
      </c>
      <c r="D304" s="16">
        <v>1.0906</v>
      </c>
    </row>
    <row r="305" spans="1:4" ht="15.5" hidden="1" x14ac:dyDescent="0.35">
      <c r="A305" s="14">
        <v>40380</v>
      </c>
      <c r="B305" s="15" t="s">
        <v>888</v>
      </c>
      <c r="C305" s="15" t="s">
        <v>539</v>
      </c>
      <c r="D305" s="16">
        <v>0.88649999999999995</v>
      </c>
    </row>
    <row r="306" spans="1:4" ht="15.5" hidden="1" x14ac:dyDescent="0.35">
      <c r="A306" s="14">
        <v>40420</v>
      </c>
      <c r="B306" s="15" t="s">
        <v>889</v>
      </c>
      <c r="C306" s="15" t="s">
        <v>598</v>
      </c>
      <c r="D306" s="16">
        <v>1.0118</v>
      </c>
    </row>
    <row r="307" spans="1:4" ht="15.5" hidden="1" x14ac:dyDescent="0.35">
      <c r="A307" s="14">
        <v>40484</v>
      </c>
      <c r="B307" s="15" t="s">
        <v>890</v>
      </c>
      <c r="C307" s="15" t="s">
        <v>799</v>
      </c>
      <c r="D307" s="16">
        <v>1.0423</v>
      </c>
    </row>
    <row r="308" spans="1:4" ht="15.5" hidden="1" x14ac:dyDescent="0.35">
      <c r="A308" s="14">
        <v>40580</v>
      </c>
      <c r="B308" s="15" t="s">
        <v>891</v>
      </c>
      <c r="C308" s="15" t="s">
        <v>562</v>
      </c>
      <c r="D308" s="16">
        <v>0.90620000000000001</v>
      </c>
    </row>
    <row r="309" spans="1:4" ht="15.5" hidden="1" x14ac:dyDescent="0.35">
      <c r="A309" s="14">
        <v>40660</v>
      </c>
      <c r="B309" s="15" t="s">
        <v>892</v>
      </c>
      <c r="C309" s="15" t="s">
        <v>537</v>
      </c>
      <c r="D309" s="16">
        <v>0.90069999999999995</v>
      </c>
    </row>
    <row r="310" spans="1:4" ht="15.5" hidden="1" x14ac:dyDescent="0.35">
      <c r="A310" s="14">
        <v>40900</v>
      </c>
      <c r="B310" s="15" t="s">
        <v>893</v>
      </c>
      <c r="C310" s="15" t="s">
        <v>572</v>
      </c>
      <c r="D310" s="16">
        <v>1.5024</v>
      </c>
    </row>
    <row r="311" spans="1:4" ht="15.5" hidden="1" x14ac:dyDescent="0.35">
      <c r="A311" s="14">
        <v>40980</v>
      </c>
      <c r="B311" s="15" t="s">
        <v>894</v>
      </c>
      <c r="C311" s="15" t="s">
        <v>556</v>
      </c>
      <c r="D311" s="16">
        <v>0.89829999999999999</v>
      </c>
    </row>
    <row r="312" spans="1:4" ht="15.5" hidden="1" x14ac:dyDescent="0.35">
      <c r="A312" s="14">
        <v>41060</v>
      </c>
      <c r="B312" s="15" t="s">
        <v>895</v>
      </c>
      <c r="C312" s="15" t="s">
        <v>802</v>
      </c>
      <c r="D312" s="16">
        <v>1.1213</v>
      </c>
    </row>
    <row r="313" spans="1:4" ht="15.5" hidden="1" x14ac:dyDescent="0.35">
      <c r="A313" s="14">
        <v>41100</v>
      </c>
      <c r="B313" s="15" t="s">
        <v>896</v>
      </c>
      <c r="C313" s="15" t="s">
        <v>842</v>
      </c>
      <c r="D313" s="16">
        <v>0.90339999999999998</v>
      </c>
    </row>
    <row r="314" spans="1:4" ht="15.5" hidden="1" x14ac:dyDescent="0.35">
      <c r="A314" s="14">
        <v>41140</v>
      </c>
      <c r="B314" s="15" t="s">
        <v>897</v>
      </c>
      <c r="C314" s="15" t="s">
        <v>757</v>
      </c>
      <c r="D314" s="16">
        <v>1.0038</v>
      </c>
    </row>
    <row r="315" spans="1:4" ht="15.5" hidden="1" x14ac:dyDescent="0.35">
      <c r="A315" s="14">
        <v>41180</v>
      </c>
      <c r="B315" s="15" t="s">
        <v>898</v>
      </c>
      <c r="C315" s="15" t="s">
        <v>621</v>
      </c>
      <c r="D315" s="16">
        <v>0.95940000000000003</v>
      </c>
    </row>
    <row r="316" spans="1:4" ht="15.5" hidden="1" x14ac:dyDescent="0.35">
      <c r="A316" s="14">
        <v>41420</v>
      </c>
      <c r="B316" s="15" t="s">
        <v>899</v>
      </c>
      <c r="C316" s="15" t="s">
        <v>586</v>
      </c>
      <c r="D316" s="16">
        <v>1.1273</v>
      </c>
    </row>
    <row r="317" spans="1:4" ht="15.5" hidden="1" x14ac:dyDescent="0.35">
      <c r="A317" s="14">
        <v>41500</v>
      </c>
      <c r="B317" s="15" t="s">
        <v>900</v>
      </c>
      <c r="C317" s="15" t="s">
        <v>572</v>
      </c>
      <c r="D317" s="16">
        <v>1.6371</v>
      </c>
    </row>
    <row r="318" spans="1:4" ht="15.5" hidden="1" x14ac:dyDescent="0.35">
      <c r="A318" s="14">
        <v>41540</v>
      </c>
      <c r="B318" s="15" t="s">
        <v>901</v>
      </c>
      <c r="C318" s="15" t="s">
        <v>574</v>
      </c>
      <c r="D318" s="16">
        <v>0.94310000000000005</v>
      </c>
    </row>
    <row r="319" spans="1:4" ht="15.5" hidden="1" x14ac:dyDescent="0.35">
      <c r="A319" s="14">
        <v>41620</v>
      </c>
      <c r="B319" s="15" t="s">
        <v>902</v>
      </c>
      <c r="C319" s="15" t="s">
        <v>842</v>
      </c>
      <c r="D319" s="16">
        <v>0.92300000000000004</v>
      </c>
    </row>
    <row r="320" spans="1:4" ht="15.5" hidden="1" x14ac:dyDescent="0.35">
      <c r="A320" s="14">
        <v>41660</v>
      </c>
      <c r="B320" s="15" t="s">
        <v>903</v>
      </c>
      <c r="C320" s="15" t="s">
        <v>531</v>
      </c>
      <c r="D320" s="16">
        <v>0.83730000000000004</v>
      </c>
    </row>
    <row r="321" spans="1:4" ht="15.5" hidden="1" x14ac:dyDescent="0.35">
      <c r="A321" s="14">
        <v>41700</v>
      </c>
      <c r="B321" s="15" t="s">
        <v>904</v>
      </c>
      <c r="C321" s="15" t="s">
        <v>531</v>
      </c>
      <c r="D321" s="16">
        <v>0.91010000000000002</v>
      </c>
    </row>
    <row r="322" spans="1:4" ht="15.5" hidden="1" x14ac:dyDescent="0.35">
      <c r="A322" s="14">
        <v>41740</v>
      </c>
      <c r="B322" s="15" t="s">
        <v>905</v>
      </c>
      <c r="C322" s="15" t="s">
        <v>572</v>
      </c>
      <c r="D322" s="16">
        <v>1.2141999999999999</v>
      </c>
    </row>
    <row r="323" spans="1:4" ht="15.5" hidden="1" x14ac:dyDescent="0.35">
      <c r="A323" s="14">
        <v>41780</v>
      </c>
      <c r="B323" s="15" t="s">
        <v>906</v>
      </c>
      <c r="C323" s="15" t="s">
        <v>535</v>
      </c>
      <c r="D323" s="16">
        <v>0.85009999999999997</v>
      </c>
    </row>
    <row r="324" spans="1:4" ht="15.5" hidden="1" x14ac:dyDescent="0.35">
      <c r="A324" s="14">
        <v>41884</v>
      </c>
      <c r="B324" s="15" t="s">
        <v>907</v>
      </c>
      <c r="C324" s="15" t="s">
        <v>572</v>
      </c>
      <c r="D324" s="16">
        <v>1.6628000000000001</v>
      </c>
    </row>
    <row r="325" spans="1:4" ht="15.5" hidden="1" x14ac:dyDescent="0.35">
      <c r="A325" s="14">
        <v>41900</v>
      </c>
      <c r="B325" s="15" t="s">
        <v>908</v>
      </c>
      <c r="C325" s="15" t="s">
        <v>533</v>
      </c>
      <c r="D325" s="16">
        <v>0.55249999999999999</v>
      </c>
    </row>
    <row r="326" spans="1:4" ht="15.5" hidden="1" x14ac:dyDescent="0.35">
      <c r="A326" s="14">
        <v>41940</v>
      </c>
      <c r="B326" s="15" t="s">
        <v>909</v>
      </c>
      <c r="C326" s="15" t="s">
        <v>572</v>
      </c>
      <c r="D326" s="16">
        <v>1.7717000000000001</v>
      </c>
    </row>
    <row r="327" spans="1:4" ht="15.5" hidden="1" x14ac:dyDescent="0.35">
      <c r="A327" s="14">
        <v>41980</v>
      </c>
      <c r="B327" s="15" t="s">
        <v>910</v>
      </c>
      <c r="C327" s="15" t="s">
        <v>533</v>
      </c>
      <c r="D327" s="16">
        <v>0.49659999999999999</v>
      </c>
    </row>
    <row r="328" spans="1:4" ht="15.5" hidden="1" x14ac:dyDescent="0.35">
      <c r="A328" s="14">
        <v>42020</v>
      </c>
      <c r="B328" s="15" t="s">
        <v>911</v>
      </c>
      <c r="C328" s="15" t="s">
        <v>572</v>
      </c>
      <c r="D328" s="16">
        <v>1.3322000000000001</v>
      </c>
    </row>
    <row r="329" spans="1:4" ht="15.5" hidden="1" x14ac:dyDescent="0.35">
      <c r="A329" s="14">
        <v>42044</v>
      </c>
      <c r="B329" s="15" t="s">
        <v>912</v>
      </c>
      <c r="C329" s="15" t="s">
        <v>572</v>
      </c>
      <c r="D329" s="16">
        <v>1.226</v>
      </c>
    </row>
    <row r="330" spans="1:4" ht="15.5" hidden="1" x14ac:dyDescent="0.35">
      <c r="A330" s="14">
        <v>42060</v>
      </c>
      <c r="B330" s="15" t="s">
        <v>913</v>
      </c>
      <c r="C330" s="15" t="s">
        <v>572</v>
      </c>
      <c r="D330" s="16">
        <v>1.2904</v>
      </c>
    </row>
    <row r="331" spans="1:4" ht="15.5" hidden="1" x14ac:dyDescent="0.35">
      <c r="A331" s="14">
        <v>42100</v>
      </c>
      <c r="B331" s="15" t="s">
        <v>914</v>
      </c>
      <c r="C331" s="15" t="s">
        <v>572</v>
      </c>
      <c r="D331" s="16">
        <v>1.8394999999999999</v>
      </c>
    </row>
    <row r="332" spans="1:4" ht="15.5" hidden="1" x14ac:dyDescent="0.35">
      <c r="A332" s="14">
        <v>42140</v>
      </c>
      <c r="B332" s="15" t="s">
        <v>915</v>
      </c>
      <c r="C332" s="15" t="s">
        <v>541</v>
      </c>
      <c r="D332" s="16">
        <v>1.0591999999999999</v>
      </c>
    </row>
    <row r="333" spans="1:4" ht="15.5" hidden="1" x14ac:dyDescent="0.35">
      <c r="A333" s="14">
        <v>42220</v>
      </c>
      <c r="B333" s="15" t="s">
        <v>916</v>
      </c>
      <c r="C333" s="15" t="s">
        <v>572</v>
      </c>
      <c r="D333" s="16">
        <v>1.6742999999999999</v>
      </c>
    </row>
    <row r="334" spans="1:4" ht="15.5" hidden="1" x14ac:dyDescent="0.35">
      <c r="A334" s="14">
        <v>42340</v>
      </c>
      <c r="B334" s="15" t="s">
        <v>917</v>
      </c>
      <c r="C334" s="15" t="s">
        <v>537</v>
      </c>
      <c r="D334" s="16">
        <v>0.91339999999999999</v>
      </c>
    </row>
    <row r="335" spans="1:4" ht="15.5" hidden="1" x14ac:dyDescent="0.35">
      <c r="A335" s="14">
        <v>42540</v>
      </c>
      <c r="B335" s="15" t="s">
        <v>918</v>
      </c>
      <c r="C335" s="15" t="s">
        <v>547</v>
      </c>
      <c r="D335" s="16">
        <v>0.84119999999999995</v>
      </c>
    </row>
    <row r="336" spans="1:4" ht="15.5" hidden="1" x14ac:dyDescent="0.35">
      <c r="A336" s="14">
        <v>42644</v>
      </c>
      <c r="B336" s="15" t="s">
        <v>919</v>
      </c>
      <c r="C336" s="15" t="s">
        <v>584</v>
      </c>
      <c r="D336" s="16">
        <v>1.1988000000000001</v>
      </c>
    </row>
    <row r="337" spans="1:4" ht="15.5" hidden="1" x14ac:dyDescent="0.35">
      <c r="A337" s="14">
        <v>42680</v>
      </c>
      <c r="B337" s="15" t="s">
        <v>920</v>
      </c>
      <c r="C337" s="15" t="s">
        <v>619</v>
      </c>
      <c r="D337" s="16">
        <v>0.90129999999999999</v>
      </c>
    </row>
    <row r="338" spans="1:4" ht="15.5" hidden="1" x14ac:dyDescent="0.35">
      <c r="A338" s="14">
        <v>43100</v>
      </c>
      <c r="B338" s="15" t="s">
        <v>921</v>
      </c>
      <c r="C338" s="15" t="s">
        <v>560</v>
      </c>
      <c r="D338" s="16">
        <v>0.96909999999999996</v>
      </c>
    </row>
    <row r="339" spans="1:4" ht="15.5" hidden="1" x14ac:dyDescent="0.35">
      <c r="A339" s="14">
        <v>43300</v>
      </c>
      <c r="B339" s="15" t="s">
        <v>922</v>
      </c>
      <c r="C339" s="15" t="s">
        <v>531</v>
      </c>
      <c r="D339" s="16">
        <v>0.87019999999999997</v>
      </c>
    </row>
    <row r="340" spans="1:4" ht="15.5" hidden="1" x14ac:dyDescent="0.35">
      <c r="A340" s="14">
        <v>43340</v>
      </c>
      <c r="B340" s="15" t="s">
        <v>923</v>
      </c>
      <c r="C340" s="15" t="s">
        <v>543</v>
      </c>
      <c r="D340" s="16">
        <v>0.85670000000000002</v>
      </c>
    </row>
    <row r="341" spans="1:4" ht="15.5" hidden="1" x14ac:dyDescent="0.35">
      <c r="A341" s="14">
        <v>43580</v>
      </c>
      <c r="B341" s="15" t="s">
        <v>924</v>
      </c>
      <c r="C341" s="15" t="s">
        <v>925</v>
      </c>
      <c r="D341" s="16">
        <v>0.91759999999999997</v>
      </c>
    </row>
    <row r="342" spans="1:4" ht="15.5" hidden="1" x14ac:dyDescent="0.35">
      <c r="A342" s="14">
        <v>43620</v>
      </c>
      <c r="B342" s="15" t="s">
        <v>926</v>
      </c>
      <c r="C342" s="15" t="s">
        <v>881</v>
      </c>
      <c r="D342" s="16">
        <v>0.84919999999999995</v>
      </c>
    </row>
    <row r="343" spans="1:4" ht="15.5" hidden="1" x14ac:dyDescent="0.35">
      <c r="A343" s="14">
        <v>43780</v>
      </c>
      <c r="B343" s="15" t="s">
        <v>927</v>
      </c>
      <c r="C343" s="15" t="s">
        <v>928</v>
      </c>
      <c r="D343" s="16">
        <v>0.97070000000000001</v>
      </c>
    </row>
    <row r="344" spans="1:4" ht="15.5" hidden="1" x14ac:dyDescent="0.35">
      <c r="A344" s="14">
        <v>43900</v>
      </c>
      <c r="B344" s="15" t="s">
        <v>929</v>
      </c>
      <c r="C344" s="15" t="s">
        <v>554</v>
      </c>
      <c r="D344" s="16">
        <v>0.93559999999999999</v>
      </c>
    </row>
    <row r="345" spans="1:4" ht="15.5" hidden="1" x14ac:dyDescent="0.35">
      <c r="A345" s="14">
        <v>44060</v>
      </c>
      <c r="B345" s="15" t="s">
        <v>930</v>
      </c>
      <c r="C345" s="15" t="s">
        <v>584</v>
      </c>
      <c r="D345" s="16">
        <v>1.1024</v>
      </c>
    </row>
    <row r="346" spans="1:4" ht="15.5" hidden="1" x14ac:dyDescent="0.35">
      <c r="A346" s="14">
        <v>44100</v>
      </c>
      <c r="B346" s="15" t="s">
        <v>931</v>
      </c>
      <c r="C346" s="15" t="s">
        <v>598</v>
      </c>
      <c r="D346" s="16">
        <v>0.93479999999999996</v>
      </c>
    </row>
    <row r="347" spans="1:4" ht="15.5" hidden="1" x14ac:dyDescent="0.35">
      <c r="A347" s="14">
        <v>44140</v>
      </c>
      <c r="B347" s="15" t="s">
        <v>931</v>
      </c>
      <c r="C347" s="15" t="s">
        <v>578</v>
      </c>
      <c r="D347" s="16">
        <v>1.0569</v>
      </c>
    </row>
    <row r="348" spans="1:4" ht="15.5" hidden="1" x14ac:dyDescent="0.35">
      <c r="A348" s="14">
        <v>44180</v>
      </c>
      <c r="B348" s="15" t="s">
        <v>931</v>
      </c>
      <c r="C348" s="15" t="s">
        <v>650</v>
      </c>
      <c r="D348" s="16">
        <v>0.87390000000000001</v>
      </c>
    </row>
    <row r="349" spans="1:4" ht="15.5" hidden="1" x14ac:dyDescent="0.35">
      <c r="A349" s="14">
        <v>44220</v>
      </c>
      <c r="B349" s="15" t="s">
        <v>931</v>
      </c>
      <c r="C349" s="15" t="s">
        <v>535</v>
      </c>
      <c r="D349" s="16">
        <v>0.94069999999999998</v>
      </c>
    </row>
    <row r="350" spans="1:4" ht="15.5" hidden="1" x14ac:dyDescent="0.35">
      <c r="A350" s="14">
        <v>44300</v>
      </c>
      <c r="B350" s="15" t="s">
        <v>932</v>
      </c>
      <c r="C350" s="15" t="s">
        <v>547</v>
      </c>
      <c r="D350" s="16">
        <v>0.96860000000000002</v>
      </c>
    </row>
    <row r="351" spans="1:4" ht="15.5" hidden="1" x14ac:dyDescent="0.35">
      <c r="A351" s="14">
        <v>44600</v>
      </c>
      <c r="B351" s="15" t="s">
        <v>933</v>
      </c>
      <c r="C351" s="15" t="s">
        <v>934</v>
      </c>
      <c r="D351" s="16">
        <v>0.8</v>
      </c>
    </row>
    <row r="352" spans="1:4" ht="15.5" hidden="1" x14ac:dyDescent="0.35">
      <c r="A352" s="14">
        <v>44700</v>
      </c>
      <c r="B352" s="15" t="s">
        <v>935</v>
      </c>
      <c r="C352" s="15" t="s">
        <v>572</v>
      </c>
      <c r="D352" s="16">
        <v>1.3603000000000001</v>
      </c>
    </row>
    <row r="353" spans="1:4" ht="15.5" hidden="1" x14ac:dyDescent="0.35">
      <c r="A353" s="14">
        <v>44940</v>
      </c>
      <c r="B353" s="15" t="s">
        <v>936</v>
      </c>
      <c r="C353" s="15" t="s">
        <v>554</v>
      </c>
      <c r="D353" s="16">
        <v>0.8</v>
      </c>
    </row>
    <row r="354" spans="1:4" ht="15.5" hidden="1" x14ac:dyDescent="0.35">
      <c r="A354" s="14">
        <v>45060</v>
      </c>
      <c r="B354" s="15" t="s">
        <v>937</v>
      </c>
      <c r="C354" s="15" t="s">
        <v>539</v>
      </c>
      <c r="D354" s="16">
        <v>1.0009999999999999</v>
      </c>
    </row>
    <row r="355" spans="1:4" ht="15.5" hidden="1" x14ac:dyDescent="0.35">
      <c r="A355" s="14">
        <v>45104</v>
      </c>
      <c r="B355" s="15" t="s">
        <v>938</v>
      </c>
      <c r="C355" s="15" t="s">
        <v>584</v>
      </c>
      <c r="D355" s="16">
        <v>1.1958</v>
      </c>
    </row>
    <row r="356" spans="1:4" ht="15.5" hidden="1" x14ac:dyDescent="0.35">
      <c r="A356" s="14">
        <v>45220</v>
      </c>
      <c r="B356" s="15" t="s">
        <v>939</v>
      </c>
      <c r="C356" s="15" t="s">
        <v>619</v>
      </c>
      <c r="D356" s="16">
        <v>0.86780000000000002</v>
      </c>
    </row>
    <row r="357" spans="1:4" ht="15.5" hidden="1" x14ac:dyDescent="0.35">
      <c r="A357" s="14">
        <v>45300</v>
      </c>
      <c r="B357" s="15" t="s">
        <v>940</v>
      </c>
      <c r="C357" s="15" t="s">
        <v>619</v>
      </c>
      <c r="D357" s="16">
        <v>0.91990000000000005</v>
      </c>
    </row>
    <row r="358" spans="1:4" ht="15.5" hidden="1" x14ac:dyDescent="0.35">
      <c r="A358" s="14">
        <v>45460</v>
      </c>
      <c r="B358" s="15" t="s">
        <v>941</v>
      </c>
      <c r="C358" s="15" t="s">
        <v>553</v>
      </c>
      <c r="D358" s="16">
        <v>0.92810000000000004</v>
      </c>
    </row>
    <row r="359" spans="1:4" ht="15.5" hidden="1" x14ac:dyDescent="0.35">
      <c r="A359" s="14">
        <v>45500</v>
      </c>
      <c r="B359" s="15" t="s">
        <v>942</v>
      </c>
      <c r="C359" s="15" t="s">
        <v>943</v>
      </c>
      <c r="D359" s="16">
        <v>0.81140000000000001</v>
      </c>
    </row>
    <row r="360" spans="1:4" ht="15.5" hidden="1" x14ac:dyDescent="0.35">
      <c r="A360" s="14">
        <v>45780</v>
      </c>
      <c r="B360" s="15" t="s">
        <v>944</v>
      </c>
      <c r="C360" s="15" t="s">
        <v>535</v>
      </c>
      <c r="D360" s="16">
        <v>0.92010000000000003</v>
      </c>
    </row>
    <row r="361" spans="1:4" ht="15.5" hidden="1" x14ac:dyDescent="0.35">
      <c r="A361" s="14">
        <v>45820</v>
      </c>
      <c r="B361" s="15" t="s">
        <v>945</v>
      </c>
      <c r="C361" s="15" t="s">
        <v>778</v>
      </c>
      <c r="D361" s="16">
        <v>0.91349999999999998</v>
      </c>
    </row>
    <row r="362" spans="1:4" ht="15.5" hidden="1" x14ac:dyDescent="0.35">
      <c r="A362" s="14">
        <v>45940</v>
      </c>
      <c r="B362" s="15" t="s">
        <v>946</v>
      </c>
      <c r="C362" s="15" t="s">
        <v>566</v>
      </c>
      <c r="D362" s="16">
        <v>1.0550999999999999</v>
      </c>
    </row>
    <row r="363" spans="1:4" ht="15.5" hidden="1" x14ac:dyDescent="0.35">
      <c r="A363" s="14">
        <v>46060</v>
      </c>
      <c r="B363" s="15" t="s">
        <v>947</v>
      </c>
      <c r="C363" s="15" t="s">
        <v>695</v>
      </c>
      <c r="D363" s="16">
        <v>0.92320000000000002</v>
      </c>
    </row>
    <row r="364" spans="1:4" ht="15.5" hidden="1" x14ac:dyDescent="0.35">
      <c r="A364" s="14">
        <v>46140</v>
      </c>
      <c r="B364" s="15" t="s">
        <v>948</v>
      </c>
      <c r="C364" s="15" t="s">
        <v>780</v>
      </c>
      <c r="D364" s="16">
        <v>0.82889999999999997</v>
      </c>
    </row>
    <row r="365" spans="1:4" ht="15.5" hidden="1" x14ac:dyDescent="0.35">
      <c r="A365" s="14">
        <v>46220</v>
      </c>
      <c r="B365" s="15" t="s">
        <v>949</v>
      </c>
      <c r="C365" s="15" t="s">
        <v>558</v>
      </c>
      <c r="D365" s="16">
        <v>0.86909999999999998</v>
      </c>
    </row>
    <row r="366" spans="1:4" ht="15.5" hidden="1" x14ac:dyDescent="0.35">
      <c r="A366" s="14">
        <v>46340</v>
      </c>
      <c r="B366" s="15" t="s">
        <v>950</v>
      </c>
      <c r="C366" s="15" t="s">
        <v>531</v>
      </c>
      <c r="D366" s="16">
        <v>0.85150000000000003</v>
      </c>
    </row>
    <row r="367" spans="1:4" ht="15.5" hidden="1" x14ac:dyDescent="0.35">
      <c r="A367" s="14">
        <v>46540</v>
      </c>
      <c r="B367" s="15" t="s">
        <v>951</v>
      </c>
      <c r="C367" s="15" t="s">
        <v>539</v>
      </c>
      <c r="D367" s="16">
        <v>0.88129999999999997</v>
      </c>
    </row>
    <row r="368" spans="1:4" ht="15.5" hidden="1" x14ac:dyDescent="0.35">
      <c r="A368" s="14">
        <v>46660</v>
      </c>
      <c r="B368" s="15" t="s">
        <v>952</v>
      </c>
      <c r="C368" s="15" t="s">
        <v>537</v>
      </c>
      <c r="D368" s="16">
        <v>0.80640000000000001</v>
      </c>
    </row>
    <row r="369" spans="1:4" ht="15.5" hidden="1" x14ac:dyDescent="0.35">
      <c r="A369" s="14">
        <v>46700</v>
      </c>
      <c r="B369" s="15" t="s">
        <v>953</v>
      </c>
      <c r="C369" s="15" t="s">
        <v>572</v>
      </c>
      <c r="D369" s="16">
        <v>1.6135999999999999</v>
      </c>
    </row>
    <row r="370" spans="1:4" ht="15.5" hidden="1" x14ac:dyDescent="0.35">
      <c r="A370" s="14">
        <v>47020</v>
      </c>
      <c r="B370" s="15" t="s">
        <v>954</v>
      </c>
      <c r="C370" s="15" t="s">
        <v>531</v>
      </c>
      <c r="D370" s="16">
        <v>0.91579999999999995</v>
      </c>
    </row>
    <row r="371" spans="1:4" ht="15.5" hidden="1" x14ac:dyDescent="0.35">
      <c r="A371" s="14">
        <v>47220</v>
      </c>
      <c r="B371" s="15" t="s">
        <v>955</v>
      </c>
      <c r="C371" s="15" t="s">
        <v>566</v>
      </c>
      <c r="D371" s="16">
        <v>1.0791999999999999</v>
      </c>
    </row>
    <row r="372" spans="1:4" ht="15.5" hidden="1" x14ac:dyDescent="0.35">
      <c r="A372" s="14">
        <v>47260</v>
      </c>
      <c r="B372" s="15" t="s">
        <v>956</v>
      </c>
      <c r="C372" s="15" t="s">
        <v>595</v>
      </c>
      <c r="D372" s="16">
        <v>0.93779999999999997</v>
      </c>
    </row>
    <row r="373" spans="1:4" ht="15.5" hidden="1" x14ac:dyDescent="0.35">
      <c r="A373" s="14">
        <v>47300</v>
      </c>
      <c r="B373" s="15" t="s">
        <v>957</v>
      </c>
      <c r="C373" s="15" t="s">
        <v>572</v>
      </c>
      <c r="D373" s="16">
        <v>1.054</v>
      </c>
    </row>
    <row r="374" spans="1:4" ht="15.5" hidden="1" x14ac:dyDescent="0.35">
      <c r="A374" s="14">
        <v>47380</v>
      </c>
      <c r="B374" s="15" t="s">
        <v>958</v>
      </c>
      <c r="C374" s="15" t="s">
        <v>531</v>
      </c>
      <c r="D374" s="16">
        <v>0.86140000000000005</v>
      </c>
    </row>
    <row r="375" spans="1:4" ht="15.5" hidden="1" x14ac:dyDescent="0.35">
      <c r="A375" s="14">
        <v>47580</v>
      </c>
      <c r="B375" s="15" t="s">
        <v>959</v>
      </c>
      <c r="C375" s="15" t="s">
        <v>537</v>
      </c>
      <c r="D375" s="16">
        <v>0.83479999999999999</v>
      </c>
    </row>
    <row r="376" spans="1:4" ht="15.5" hidden="1" x14ac:dyDescent="0.35">
      <c r="A376" s="14">
        <v>47644</v>
      </c>
      <c r="B376" s="15" t="s">
        <v>960</v>
      </c>
      <c r="C376" s="15" t="s">
        <v>556</v>
      </c>
      <c r="D376" s="16">
        <v>0.97189999999999999</v>
      </c>
    </row>
    <row r="377" spans="1:4" ht="15.5" hidden="1" x14ac:dyDescent="0.35">
      <c r="A377" s="14">
        <v>47894</v>
      </c>
      <c r="B377" s="15" t="s">
        <v>961</v>
      </c>
      <c r="C377" s="15" t="s">
        <v>962</v>
      </c>
      <c r="D377" s="16">
        <v>1.0855999999999999</v>
      </c>
    </row>
    <row r="378" spans="1:4" ht="15.5" hidden="1" x14ac:dyDescent="0.35">
      <c r="A378" s="14">
        <v>47940</v>
      </c>
      <c r="B378" s="15" t="s">
        <v>963</v>
      </c>
      <c r="C378" s="15" t="s">
        <v>550</v>
      </c>
      <c r="D378" s="16">
        <v>0.85770000000000002</v>
      </c>
    </row>
    <row r="379" spans="1:4" ht="15.5" hidden="1" x14ac:dyDescent="0.35">
      <c r="A379" s="14">
        <v>48140</v>
      </c>
      <c r="B379" s="15" t="s">
        <v>964</v>
      </c>
      <c r="C379" s="15" t="s">
        <v>560</v>
      </c>
      <c r="D379" s="16">
        <v>0.90859999999999996</v>
      </c>
    </row>
    <row r="380" spans="1:4" ht="15.5" hidden="1" x14ac:dyDescent="0.35">
      <c r="A380" s="14">
        <v>48300</v>
      </c>
      <c r="B380" s="15" t="s">
        <v>965</v>
      </c>
      <c r="C380" s="15" t="s">
        <v>584</v>
      </c>
      <c r="D380" s="16">
        <v>1.0222</v>
      </c>
    </row>
    <row r="381" spans="1:4" ht="15.5" hidden="1" x14ac:dyDescent="0.35">
      <c r="A381" s="14">
        <v>48424</v>
      </c>
      <c r="B381" s="15" t="s">
        <v>457</v>
      </c>
      <c r="C381" s="15"/>
      <c r="D381" s="16">
        <v>0.9839</v>
      </c>
    </row>
    <row r="382" spans="1:4" ht="15.5" hidden="1" x14ac:dyDescent="0.35">
      <c r="A382" s="14">
        <v>48540</v>
      </c>
      <c r="B382" s="15" t="s">
        <v>966</v>
      </c>
      <c r="C382" s="15" t="s">
        <v>855</v>
      </c>
      <c r="D382" s="16">
        <v>0.78920000000000001</v>
      </c>
    </row>
    <row r="383" spans="1:4" ht="15.5" hidden="1" x14ac:dyDescent="0.35">
      <c r="A383" s="14">
        <v>48620</v>
      </c>
      <c r="B383" s="15" t="s">
        <v>967</v>
      </c>
      <c r="C383" s="15" t="s">
        <v>778</v>
      </c>
      <c r="D383" s="16">
        <v>0.8841</v>
      </c>
    </row>
    <row r="384" spans="1:4" ht="15.5" hidden="1" x14ac:dyDescent="0.35">
      <c r="A384" s="14">
        <v>48660</v>
      </c>
      <c r="B384" s="15" t="s">
        <v>968</v>
      </c>
      <c r="C384" s="15" t="s">
        <v>531</v>
      </c>
      <c r="D384" s="16">
        <v>0.92149999999999999</v>
      </c>
    </row>
    <row r="385" spans="1:4" ht="15.5" hidden="1" x14ac:dyDescent="0.35">
      <c r="A385" s="14">
        <v>48700</v>
      </c>
      <c r="B385" s="15" t="s">
        <v>969</v>
      </c>
      <c r="C385" s="15" t="s">
        <v>547</v>
      </c>
      <c r="D385" s="16">
        <v>0.83819999999999995</v>
      </c>
    </row>
    <row r="386" spans="1:4" ht="15.5" hidden="1" x14ac:dyDescent="0.35">
      <c r="A386" s="14">
        <v>48864</v>
      </c>
      <c r="B386" s="15" t="s">
        <v>970</v>
      </c>
      <c r="C386" s="15" t="s">
        <v>971</v>
      </c>
      <c r="D386" s="16">
        <v>1.0884</v>
      </c>
    </row>
    <row r="387" spans="1:4" ht="15.5" hidden="1" x14ac:dyDescent="0.35">
      <c r="A387" s="14">
        <v>48900</v>
      </c>
      <c r="B387" s="15" t="s">
        <v>970</v>
      </c>
      <c r="C387" s="15" t="s">
        <v>562</v>
      </c>
      <c r="D387" s="16">
        <v>0.93240000000000001</v>
      </c>
    </row>
    <row r="388" spans="1:4" ht="15.5" hidden="1" x14ac:dyDescent="0.35">
      <c r="A388" s="14">
        <v>49020</v>
      </c>
      <c r="B388" s="15" t="s">
        <v>972</v>
      </c>
      <c r="C388" s="15" t="s">
        <v>973</v>
      </c>
      <c r="D388" s="16">
        <v>0.94199999999999995</v>
      </c>
    </row>
    <row r="389" spans="1:4" ht="15.5" hidden="1" x14ac:dyDescent="0.35">
      <c r="A389" s="14">
        <v>49180</v>
      </c>
      <c r="B389" s="15" t="s">
        <v>974</v>
      </c>
      <c r="C389" s="15" t="s">
        <v>562</v>
      </c>
      <c r="D389" s="16">
        <v>0.88200000000000001</v>
      </c>
    </row>
    <row r="390" spans="1:4" ht="15.5" hidden="1" x14ac:dyDescent="0.35">
      <c r="A390" s="14">
        <v>49340</v>
      </c>
      <c r="B390" s="15" t="s">
        <v>975</v>
      </c>
      <c r="C390" s="15" t="s">
        <v>578</v>
      </c>
      <c r="D390" s="16">
        <v>1.1412</v>
      </c>
    </row>
    <row r="391" spans="1:4" ht="15.5" hidden="1" x14ac:dyDescent="0.35">
      <c r="A391" s="14">
        <v>49420</v>
      </c>
      <c r="B391" s="15" t="s">
        <v>976</v>
      </c>
      <c r="C391" s="15" t="s">
        <v>584</v>
      </c>
      <c r="D391" s="16">
        <v>1.0283</v>
      </c>
    </row>
    <row r="392" spans="1:4" ht="15.5" hidden="1" x14ac:dyDescent="0.35">
      <c r="A392" s="14">
        <v>49500</v>
      </c>
      <c r="B392" s="15" t="s">
        <v>977</v>
      </c>
      <c r="C392" s="15" t="s">
        <v>533</v>
      </c>
      <c r="D392" s="16">
        <v>0.46679999999999999</v>
      </c>
    </row>
    <row r="393" spans="1:4" ht="15.5" hidden="1" x14ac:dyDescent="0.35">
      <c r="A393" s="14">
        <v>49620</v>
      </c>
      <c r="B393" s="15" t="s">
        <v>978</v>
      </c>
      <c r="C393" s="15" t="s">
        <v>547</v>
      </c>
      <c r="D393" s="16">
        <v>0.97330000000000005</v>
      </c>
    </row>
    <row r="394" spans="1:4" ht="15.5" hidden="1" x14ac:dyDescent="0.35">
      <c r="A394" s="14">
        <v>49660</v>
      </c>
      <c r="B394" s="15" t="s">
        <v>979</v>
      </c>
      <c r="C394" s="15" t="s">
        <v>980</v>
      </c>
      <c r="D394" s="16">
        <v>0.84360000000000002</v>
      </c>
    </row>
    <row r="395" spans="1:4" ht="15.5" hidden="1" x14ac:dyDescent="0.35">
      <c r="A395" s="14">
        <v>49700</v>
      </c>
      <c r="B395" s="15" t="s">
        <v>981</v>
      </c>
      <c r="C395" s="15" t="s">
        <v>572</v>
      </c>
      <c r="D395" s="16">
        <v>1.2225999999999999</v>
      </c>
    </row>
    <row r="396" spans="1:4" ht="15.5" hidden="1" x14ac:dyDescent="0.35">
      <c r="A396" s="14">
        <v>49740</v>
      </c>
      <c r="B396" s="15" t="s">
        <v>982</v>
      </c>
      <c r="C396" s="15" t="s">
        <v>695</v>
      </c>
      <c r="D396" s="16">
        <v>0.96930000000000005</v>
      </c>
    </row>
    <row r="398" spans="1:4" ht="17.5" x14ac:dyDescent="0.35">
      <c r="A398" s="17" t="s">
        <v>458</v>
      </c>
      <c r="B398" s="15"/>
      <c r="C398" s="15"/>
      <c r="D398" s="18"/>
    </row>
    <row r="399" spans="1:4" ht="17.5" x14ac:dyDescent="0.35">
      <c r="A399" s="17" t="s">
        <v>459</v>
      </c>
      <c r="D399" s="19"/>
    </row>
    <row r="400" spans="1:4" ht="15.5" x14ac:dyDescent="0.35">
      <c r="A400" s="15" t="s">
        <v>460</v>
      </c>
      <c r="D400" s="19"/>
    </row>
    <row r="401" spans="1:4" ht="15.5" x14ac:dyDescent="0.35">
      <c r="A401" s="15" t="s">
        <v>461</v>
      </c>
      <c r="D401" s="19"/>
    </row>
    <row r="402" spans="1:4" ht="15.5" x14ac:dyDescent="0.35">
      <c r="A402" s="15" t="s">
        <v>462</v>
      </c>
      <c r="D402" s="19"/>
    </row>
    <row r="403" spans="1:4" ht="15.5" x14ac:dyDescent="0.35">
      <c r="A403" s="15" t="s">
        <v>463</v>
      </c>
      <c r="D403" s="19"/>
    </row>
    <row r="404" spans="1:4" ht="15.5" x14ac:dyDescent="0.35">
      <c r="A404" s="15" t="s">
        <v>464</v>
      </c>
      <c r="D404" s="19"/>
    </row>
    <row r="405" spans="1:4" ht="15.5" x14ac:dyDescent="0.35">
      <c r="A405" s="15" t="s">
        <v>465</v>
      </c>
      <c r="D405" s="19"/>
    </row>
    <row r="406" spans="1:4" ht="15.5" x14ac:dyDescent="0.35">
      <c r="A406" s="15" t="s">
        <v>466</v>
      </c>
      <c r="D406" s="19"/>
    </row>
    <row r="407" spans="1:4" ht="15.5" x14ac:dyDescent="0.35">
      <c r="A407" s="15" t="s">
        <v>467</v>
      </c>
      <c r="D407" s="19"/>
    </row>
    <row r="408" spans="1:4" ht="15.5" x14ac:dyDescent="0.35">
      <c r="A408" s="15" t="s">
        <v>468</v>
      </c>
      <c r="D408" s="19"/>
    </row>
    <row r="409" spans="1:4" ht="17.5" x14ac:dyDescent="0.35">
      <c r="A409" s="17" t="s">
        <v>469</v>
      </c>
      <c r="D409" s="19"/>
    </row>
    <row r="410" spans="1:4" ht="15.5" x14ac:dyDescent="0.35">
      <c r="A410" s="15" t="s">
        <v>470</v>
      </c>
      <c r="D410" s="19"/>
    </row>
    <row r="411" spans="1:4" ht="15.5" x14ac:dyDescent="0.35">
      <c r="A411" s="15"/>
      <c r="D411" s="19"/>
    </row>
    <row r="412" spans="1:4" ht="15.5" x14ac:dyDescent="0.35">
      <c r="A412" s="10" t="s">
        <v>453</v>
      </c>
      <c r="B412" s="15"/>
      <c r="C412" s="15"/>
    </row>
    <row r="413" spans="1:4" ht="15.5" x14ac:dyDescent="0.35">
      <c r="A413" s="10" t="s">
        <v>471</v>
      </c>
      <c r="B413" s="15"/>
      <c r="C413" s="15"/>
    </row>
    <row r="415" spans="1:4" ht="15.5" x14ac:dyDescent="0.35">
      <c r="A415" s="11" t="s">
        <v>55</v>
      </c>
      <c r="B415" s="20" t="s">
        <v>74</v>
      </c>
      <c r="C415" s="13" t="s">
        <v>40</v>
      </c>
    </row>
    <row r="416" spans="1:4" ht="15.5" x14ac:dyDescent="0.35">
      <c r="A416" s="21">
        <v>1</v>
      </c>
      <c r="B416" s="22" t="s">
        <v>472</v>
      </c>
      <c r="C416" s="23">
        <v>0.8</v>
      </c>
      <c r="D416" s="16"/>
    </row>
    <row r="417" spans="1:4" ht="15.5" x14ac:dyDescent="0.35">
      <c r="A417" s="21">
        <v>2</v>
      </c>
      <c r="B417" s="22" t="s">
        <v>473</v>
      </c>
      <c r="C417" s="23">
        <v>1.3043</v>
      </c>
      <c r="D417" s="16"/>
    </row>
    <row r="418" spans="1:4" ht="15.5" x14ac:dyDescent="0.35">
      <c r="A418" s="21">
        <v>3</v>
      </c>
      <c r="B418" s="22" t="s">
        <v>474</v>
      </c>
      <c r="C418" s="23">
        <v>0.93520000000000003</v>
      </c>
      <c r="D418" s="16"/>
    </row>
    <row r="419" spans="1:4" ht="15.5" x14ac:dyDescent="0.35">
      <c r="A419" s="21">
        <v>4</v>
      </c>
      <c r="B419" s="22" t="s">
        <v>475</v>
      </c>
      <c r="C419" s="23">
        <v>0.8</v>
      </c>
      <c r="D419" s="16"/>
    </row>
    <row r="420" spans="1:4" ht="15.5" x14ac:dyDescent="0.35">
      <c r="A420" s="21">
        <v>5</v>
      </c>
      <c r="B420" s="22" t="s">
        <v>476</v>
      </c>
      <c r="C420" s="23">
        <v>1.2799</v>
      </c>
      <c r="D420" s="16"/>
    </row>
    <row r="421" spans="1:4" ht="15.5" x14ac:dyDescent="0.35">
      <c r="A421" s="21">
        <v>6</v>
      </c>
      <c r="B421" s="22" t="s">
        <v>477</v>
      </c>
      <c r="C421" s="23">
        <v>1.0396000000000001</v>
      </c>
      <c r="D421" s="16"/>
    </row>
    <row r="422" spans="1:4" ht="15.5" x14ac:dyDescent="0.35">
      <c r="A422" s="21">
        <v>7</v>
      </c>
      <c r="B422" s="22" t="s">
        <v>478</v>
      </c>
      <c r="C422" s="23">
        <v>1.1333</v>
      </c>
      <c r="D422" s="16"/>
    </row>
    <row r="423" spans="1:4" ht="15.5" x14ac:dyDescent="0.35">
      <c r="A423" s="21">
        <v>8</v>
      </c>
      <c r="B423" s="22" t="s">
        <v>479</v>
      </c>
      <c r="C423" s="23">
        <v>1.0359</v>
      </c>
      <c r="D423" s="16"/>
    </row>
    <row r="424" spans="1:4" ht="17.5" x14ac:dyDescent="0.35">
      <c r="A424" s="21">
        <v>9</v>
      </c>
      <c r="B424" s="22" t="s">
        <v>480</v>
      </c>
      <c r="C424" s="23" t="s">
        <v>481</v>
      </c>
      <c r="D424" s="16"/>
    </row>
    <row r="425" spans="1:4" ht="15.5" x14ac:dyDescent="0.35">
      <c r="A425" s="21">
        <v>10</v>
      </c>
      <c r="B425" s="22" t="s">
        <v>482</v>
      </c>
      <c r="C425" s="23">
        <v>0.82110000000000005</v>
      </c>
      <c r="D425" s="16"/>
    </row>
    <row r="426" spans="1:4" ht="15.5" x14ac:dyDescent="0.35">
      <c r="A426" s="21">
        <v>11</v>
      </c>
      <c r="B426" s="22" t="s">
        <v>483</v>
      </c>
      <c r="C426" s="23">
        <v>0.8</v>
      </c>
      <c r="D426" s="16"/>
    </row>
    <row r="427" spans="1:4" ht="15.5" x14ac:dyDescent="0.35">
      <c r="A427" s="21">
        <v>12</v>
      </c>
      <c r="B427" s="22" t="s">
        <v>484</v>
      </c>
      <c r="C427" s="23">
        <v>1.0926</v>
      </c>
      <c r="D427" s="16"/>
    </row>
    <row r="428" spans="1:4" ht="15.5" x14ac:dyDescent="0.35">
      <c r="A428" s="21">
        <v>13</v>
      </c>
      <c r="B428" s="22" t="s">
        <v>485</v>
      </c>
      <c r="C428" s="23">
        <v>0.8</v>
      </c>
      <c r="D428" s="16"/>
    </row>
    <row r="429" spans="1:4" ht="15.5" x14ac:dyDescent="0.35">
      <c r="A429" s="21">
        <v>14</v>
      </c>
      <c r="B429" s="22" t="s">
        <v>486</v>
      </c>
      <c r="C429" s="23">
        <v>0.85940000000000005</v>
      </c>
      <c r="D429" s="16"/>
    </row>
    <row r="430" spans="1:4" ht="15.5" x14ac:dyDescent="0.35">
      <c r="A430" s="21">
        <v>15</v>
      </c>
      <c r="B430" s="22" t="s">
        <v>487</v>
      </c>
      <c r="C430" s="23">
        <v>0.86280000000000001</v>
      </c>
      <c r="D430" s="16"/>
    </row>
    <row r="431" spans="1:4" ht="15.5" x14ac:dyDescent="0.35">
      <c r="A431" s="21">
        <v>16</v>
      </c>
      <c r="B431" s="22" t="s">
        <v>488</v>
      </c>
      <c r="C431" s="23">
        <v>0.85050000000000003</v>
      </c>
      <c r="D431" s="16"/>
    </row>
    <row r="432" spans="1:4" ht="15.5" x14ac:dyDescent="0.35">
      <c r="A432" s="21">
        <v>17</v>
      </c>
      <c r="B432" s="22" t="s">
        <v>489</v>
      </c>
      <c r="C432" s="23">
        <v>0.8145</v>
      </c>
      <c r="D432" s="16"/>
    </row>
    <row r="433" spans="1:4" ht="15.5" x14ac:dyDescent="0.35">
      <c r="A433" s="25">
        <v>18</v>
      </c>
      <c r="B433" s="26" t="s">
        <v>490</v>
      </c>
      <c r="C433" s="27">
        <v>0.80220000000000002</v>
      </c>
      <c r="D433" s="16"/>
    </row>
    <row r="434" spans="1:4" ht="15.5" x14ac:dyDescent="0.35">
      <c r="A434" s="21">
        <v>19</v>
      </c>
      <c r="B434" s="22" t="s">
        <v>491</v>
      </c>
      <c r="C434" s="23">
        <v>0.8</v>
      </c>
      <c r="D434" s="16"/>
    </row>
    <row r="435" spans="1:4" ht="15.5" x14ac:dyDescent="0.35">
      <c r="A435" s="21">
        <v>20</v>
      </c>
      <c r="B435" s="22" t="s">
        <v>492</v>
      </c>
      <c r="C435" s="23">
        <v>0.84530000000000005</v>
      </c>
      <c r="D435" s="16"/>
    </row>
    <row r="436" spans="1:4" ht="15.5" x14ac:dyDescent="0.35">
      <c r="A436" s="21">
        <v>21</v>
      </c>
      <c r="B436" s="22" t="s">
        <v>493</v>
      </c>
      <c r="C436" s="23">
        <v>0.89590000000000003</v>
      </c>
      <c r="D436" s="16"/>
    </row>
    <row r="437" spans="1:4" ht="15.5" x14ac:dyDescent="0.35">
      <c r="A437" s="21">
        <v>22</v>
      </c>
      <c r="B437" s="22" t="s">
        <v>494</v>
      </c>
      <c r="C437" s="23">
        <v>1.379</v>
      </c>
      <c r="D437" s="16"/>
    </row>
    <row r="438" spans="1:4" ht="15.5" x14ac:dyDescent="0.35">
      <c r="A438" s="21">
        <v>23</v>
      </c>
      <c r="B438" s="22" t="s">
        <v>495</v>
      </c>
      <c r="C438" s="23">
        <v>0.85419999999999996</v>
      </c>
      <c r="D438" s="16"/>
    </row>
    <row r="439" spans="1:4" ht="15.5" x14ac:dyDescent="0.35">
      <c r="A439" s="21">
        <v>24</v>
      </c>
      <c r="B439" s="22" t="s">
        <v>496</v>
      </c>
      <c r="C439" s="23">
        <v>0.92200000000000004</v>
      </c>
      <c r="D439" s="16"/>
    </row>
    <row r="440" spans="1:4" ht="15.5" x14ac:dyDescent="0.35">
      <c r="A440" s="21">
        <v>25</v>
      </c>
      <c r="B440" s="22" t="s">
        <v>497</v>
      </c>
      <c r="C440" s="23">
        <v>0.8</v>
      </c>
      <c r="D440" s="16"/>
    </row>
    <row r="441" spans="1:4" ht="15.5" x14ac:dyDescent="0.35">
      <c r="A441" s="21">
        <v>26</v>
      </c>
      <c r="B441" s="22" t="s">
        <v>498</v>
      </c>
      <c r="C441" s="23">
        <v>0.8</v>
      </c>
      <c r="D441" s="16"/>
    </row>
    <row r="442" spans="1:4" ht="15.5" x14ac:dyDescent="0.35">
      <c r="A442" s="21">
        <v>27</v>
      </c>
      <c r="B442" s="22" t="s">
        <v>499</v>
      </c>
      <c r="C442" s="23">
        <v>0.87590000000000001</v>
      </c>
      <c r="D442" s="16"/>
    </row>
    <row r="443" spans="1:4" ht="15.5" x14ac:dyDescent="0.35">
      <c r="A443" s="21">
        <v>28</v>
      </c>
      <c r="B443" s="22" t="s">
        <v>500</v>
      </c>
      <c r="C443" s="23">
        <v>0.88939999999999997</v>
      </c>
      <c r="D443" s="16"/>
    </row>
    <row r="444" spans="1:4" ht="15.5" x14ac:dyDescent="0.35">
      <c r="A444" s="21">
        <v>29</v>
      </c>
      <c r="B444" s="22" t="s">
        <v>501</v>
      </c>
      <c r="C444" s="23">
        <v>0.9919</v>
      </c>
      <c r="D444" s="16"/>
    </row>
    <row r="445" spans="1:4" ht="15.5" x14ac:dyDescent="0.35">
      <c r="A445" s="21">
        <v>30</v>
      </c>
      <c r="B445" s="22" t="s">
        <v>502</v>
      </c>
      <c r="C445" s="23">
        <v>1.0563</v>
      </c>
      <c r="D445" s="16"/>
    </row>
    <row r="446" spans="1:4" ht="17.5" x14ac:dyDescent="0.35">
      <c r="A446" s="21">
        <v>31</v>
      </c>
      <c r="B446" s="22" t="s">
        <v>503</v>
      </c>
      <c r="C446" s="23" t="s">
        <v>481</v>
      </c>
      <c r="D446" s="16"/>
    </row>
    <row r="447" spans="1:4" ht="15.5" x14ac:dyDescent="0.35">
      <c r="A447" s="21">
        <v>32</v>
      </c>
      <c r="B447" s="22" t="s">
        <v>504</v>
      </c>
      <c r="C447" s="23">
        <v>0.90429999999999999</v>
      </c>
      <c r="D447" s="16"/>
    </row>
    <row r="448" spans="1:4" ht="15.5" x14ac:dyDescent="0.35">
      <c r="A448" s="21">
        <v>33</v>
      </c>
      <c r="B448" s="22" t="s">
        <v>505</v>
      </c>
      <c r="C448" s="23">
        <v>0.83499999999999996</v>
      </c>
      <c r="D448" s="16"/>
    </row>
    <row r="449" spans="1:4" ht="15.5" x14ac:dyDescent="0.35">
      <c r="A449" s="21">
        <v>34</v>
      </c>
      <c r="B449" s="22" t="s">
        <v>506</v>
      </c>
      <c r="C449" s="23">
        <v>0.84240000000000004</v>
      </c>
      <c r="D449" s="16"/>
    </row>
    <row r="450" spans="1:4" ht="15.5" x14ac:dyDescent="0.35">
      <c r="A450" s="21">
        <v>35</v>
      </c>
      <c r="B450" s="22" t="s">
        <v>507</v>
      </c>
      <c r="C450" s="23">
        <v>0.79249999999999998</v>
      </c>
      <c r="D450" s="16"/>
    </row>
    <row r="451" spans="1:4" ht="15.5" x14ac:dyDescent="0.35">
      <c r="A451" s="21">
        <v>36</v>
      </c>
      <c r="B451" s="22" t="s">
        <v>508</v>
      </c>
      <c r="C451" s="23">
        <v>0.86260000000000003</v>
      </c>
      <c r="D451" s="16"/>
    </row>
    <row r="452" spans="1:4" ht="15.5" x14ac:dyDescent="0.35">
      <c r="A452" s="21">
        <v>37</v>
      </c>
      <c r="B452" s="22" t="s">
        <v>509</v>
      </c>
      <c r="C452" s="23">
        <v>0.8</v>
      </c>
      <c r="D452" s="16"/>
    </row>
    <row r="453" spans="1:4" ht="15.5" x14ac:dyDescent="0.35">
      <c r="A453" s="21">
        <v>38</v>
      </c>
      <c r="B453" s="22" t="s">
        <v>510</v>
      </c>
      <c r="C453" s="23">
        <v>0.96750000000000003</v>
      </c>
      <c r="D453" s="16"/>
    </row>
    <row r="454" spans="1:4" ht="15.5" x14ac:dyDescent="0.35">
      <c r="A454" s="21">
        <v>39</v>
      </c>
      <c r="B454" s="22" t="s">
        <v>511</v>
      </c>
      <c r="C454" s="23">
        <v>0.85350000000000004</v>
      </c>
      <c r="D454" s="16"/>
    </row>
    <row r="455" spans="1:4" ht="17.5" x14ac:dyDescent="0.35">
      <c r="A455" s="21">
        <v>40</v>
      </c>
      <c r="B455" s="22" t="s">
        <v>512</v>
      </c>
      <c r="C455" s="23">
        <v>0.46539999999999998</v>
      </c>
      <c r="D455" s="16"/>
    </row>
    <row r="456" spans="1:4" ht="17.5" x14ac:dyDescent="0.35">
      <c r="A456" s="21">
        <v>41</v>
      </c>
      <c r="B456" s="22" t="s">
        <v>513</v>
      </c>
      <c r="C456" s="23" t="s">
        <v>481</v>
      </c>
      <c r="D456" s="16"/>
    </row>
    <row r="457" spans="1:4" ht="15.5" x14ac:dyDescent="0.35">
      <c r="A457" s="21">
        <v>42</v>
      </c>
      <c r="B457" s="22" t="s">
        <v>514</v>
      </c>
      <c r="C457" s="23">
        <v>0.84919999999999995</v>
      </c>
      <c r="D457" s="16"/>
    </row>
    <row r="458" spans="1:4" ht="15.5" x14ac:dyDescent="0.35">
      <c r="A458" s="21">
        <v>43</v>
      </c>
      <c r="B458" s="22" t="s">
        <v>515</v>
      </c>
      <c r="C458" s="23">
        <v>0.82740000000000002</v>
      </c>
      <c r="D458" s="16"/>
    </row>
    <row r="459" spans="1:4" ht="15.5" x14ac:dyDescent="0.35">
      <c r="A459" s="21">
        <v>44</v>
      </c>
      <c r="B459" s="22" t="s">
        <v>516</v>
      </c>
      <c r="C459" s="23">
        <v>0.8</v>
      </c>
      <c r="D459" s="16"/>
    </row>
    <row r="460" spans="1:4" ht="15.5" x14ac:dyDescent="0.35">
      <c r="A460" s="21">
        <v>45</v>
      </c>
      <c r="B460" s="22" t="s">
        <v>517</v>
      </c>
      <c r="C460" s="23">
        <v>0.8125</v>
      </c>
      <c r="D460" s="16"/>
    </row>
    <row r="461" spans="1:4" ht="15.5" x14ac:dyDescent="0.35">
      <c r="A461" s="21">
        <v>46</v>
      </c>
      <c r="B461" s="22" t="s">
        <v>518</v>
      </c>
      <c r="C461" s="23">
        <v>0.86729999999999996</v>
      </c>
      <c r="D461" s="16"/>
    </row>
    <row r="462" spans="1:4" ht="15.5" x14ac:dyDescent="0.35">
      <c r="A462" s="21">
        <v>47</v>
      </c>
      <c r="B462" s="22" t="s">
        <v>519</v>
      </c>
      <c r="C462" s="23">
        <v>0.99050000000000005</v>
      </c>
      <c r="D462" s="16"/>
    </row>
    <row r="463" spans="1:4" ht="15.5" x14ac:dyDescent="0.35">
      <c r="A463" s="21">
        <v>48</v>
      </c>
      <c r="B463" s="22" t="s">
        <v>520</v>
      </c>
      <c r="C463" s="23">
        <v>0.8</v>
      </c>
      <c r="D463" s="16"/>
    </row>
    <row r="464" spans="1:4" ht="15.5" x14ac:dyDescent="0.35">
      <c r="A464" s="21">
        <v>49</v>
      </c>
      <c r="B464" s="22" t="s">
        <v>521</v>
      </c>
      <c r="C464" s="23">
        <v>0.8</v>
      </c>
      <c r="D464" s="16"/>
    </row>
    <row r="465" spans="1:4" ht="15.5" x14ac:dyDescent="0.35">
      <c r="A465" s="21">
        <v>50</v>
      </c>
      <c r="B465" s="22" t="s">
        <v>522</v>
      </c>
      <c r="C465" s="23">
        <v>1.0278</v>
      </c>
      <c r="D465" s="16"/>
    </row>
    <row r="466" spans="1:4" ht="15.5" x14ac:dyDescent="0.35">
      <c r="A466" s="21">
        <v>51</v>
      </c>
      <c r="B466" s="22" t="s">
        <v>523</v>
      </c>
      <c r="C466" s="23">
        <v>0.8</v>
      </c>
      <c r="D466" s="16"/>
    </row>
    <row r="467" spans="1:4" ht="15.5" x14ac:dyDescent="0.35">
      <c r="A467" s="21">
        <v>52</v>
      </c>
      <c r="B467" s="22" t="s">
        <v>524</v>
      </c>
      <c r="C467" s="23">
        <v>0.93110000000000004</v>
      </c>
      <c r="D467" s="16"/>
    </row>
    <row r="468" spans="1:4" ht="15.5" x14ac:dyDescent="0.35">
      <c r="A468" s="21">
        <v>53</v>
      </c>
      <c r="B468" s="22" t="s">
        <v>525</v>
      </c>
      <c r="C468" s="23">
        <v>0.94089999999999996</v>
      </c>
      <c r="D468" s="16"/>
    </row>
    <row r="469" spans="1:4" ht="15.5" x14ac:dyDescent="0.35">
      <c r="A469" s="21">
        <v>65</v>
      </c>
      <c r="B469" s="22" t="s">
        <v>526</v>
      </c>
      <c r="C469" s="23">
        <v>0.9788</v>
      </c>
      <c r="D469" s="16"/>
    </row>
    <row r="471" spans="1:4" ht="17.5" x14ac:dyDescent="0.35">
      <c r="A471" s="17" t="s">
        <v>527</v>
      </c>
      <c r="B471" s="15"/>
      <c r="C471" s="15"/>
    </row>
    <row r="472" spans="1:4" ht="17.5" x14ac:dyDescent="0.35">
      <c r="A472" s="17" t="s">
        <v>528</v>
      </c>
      <c r="B472" s="15"/>
      <c r="C472" s="15"/>
    </row>
    <row r="473" spans="1:4" ht="15.5" x14ac:dyDescent="0.35">
      <c r="A473" s="24" t="s">
        <v>529</v>
      </c>
      <c r="B473" s="15"/>
      <c r="C473" s="15"/>
    </row>
  </sheetData>
  <autoFilter ref="A4:D396" xr:uid="{AF788271-BE55-4623-9FF9-8E149EF47748}">
    <filterColumn colId="2">
      <filters>
        <filter val="IN-KY"/>
        <filter val="KY"/>
        <filter val="OH-KY-IN"/>
        <filter val="TN-KY"/>
        <filter val="WV-KY-OH"/>
      </filters>
    </filterColumn>
  </autoFilter>
  <pageMargins left="0.7" right="0.7" top="0.75" bottom="0.75" header="0.3" footer="0.3"/>
  <customProperties>
    <customPr name="OrphanNamesChecke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0C0D7-589E-444D-B275-EBAA2805A3A8}">
  <sheetPr codeName="Sheet5">
    <pageSetUpPr fitToPage="1"/>
  </sheetPr>
  <dimension ref="A1:K126"/>
  <sheetViews>
    <sheetView showWhiteSpace="0" zoomScaleNormal="100" zoomScalePageLayoutView="115" workbookViewId="0">
      <pane ySplit="2" topLeftCell="A3" activePane="bottomLeft" state="frozen"/>
      <selection pane="bottomLeft" activeCell="O7" sqref="O7"/>
    </sheetView>
  </sheetViews>
  <sheetFormatPr defaultColWidth="9.1796875" defaultRowHeight="13" x14ac:dyDescent="0.3"/>
  <cols>
    <col min="1" max="1" width="48.54296875" style="34" bestFit="1" customWidth="1"/>
    <col min="2" max="2" width="9.7265625" style="34" bestFit="1" customWidth="1"/>
    <col min="3" max="3" width="11.81640625" style="32" bestFit="1" customWidth="1"/>
    <col min="4" max="4" width="11.6328125" style="32" bestFit="1" customWidth="1"/>
    <col min="5" max="5" width="15.36328125" style="32" bestFit="1" customWidth="1"/>
    <col min="6" max="6" width="13.08984375" style="32" bestFit="1" customWidth="1"/>
    <col min="7" max="7" width="14.7265625" style="32" bestFit="1" customWidth="1"/>
    <col min="8" max="8" width="14.26953125" style="32" bestFit="1" customWidth="1"/>
    <col min="9" max="9" width="10.26953125" style="32" customWidth="1"/>
    <col min="10" max="10" width="15.26953125" style="32" bestFit="1" customWidth="1"/>
    <col min="11" max="11" width="13.453125" style="32" bestFit="1" customWidth="1"/>
    <col min="12" max="16384" width="9.1796875" style="32"/>
  </cols>
  <sheetData>
    <row r="1" spans="1:11" ht="78" thickBot="1" x14ac:dyDescent="0.4">
      <c r="A1" s="203" t="s">
        <v>1060</v>
      </c>
      <c r="B1" s="31"/>
      <c r="D1" s="33"/>
    </row>
    <row r="2" spans="1:11" s="34" customFormat="1" ht="67.5" customHeight="1" thickBot="1" x14ac:dyDescent="0.35">
      <c r="A2" s="44" t="s">
        <v>71</v>
      </c>
      <c r="B2" s="45" t="s">
        <v>314</v>
      </c>
      <c r="C2" s="46" t="s">
        <v>6</v>
      </c>
      <c r="D2" s="45" t="s">
        <v>1014</v>
      </c>
      <c r="E2" s="46" t="s">
        <v>1005</v>
      </c>
      <c r="F2" s="47" t="s">
        <v>1006</v>
      </c>
      <c r="G2" s="45" t="s">
        <v>1015</v>
      </c>
      <c r="H2" s="45" t="s">
        <v>1016</v>
      </c>
      <c r="I2" s="45" t="s">
        <v>1017</v>
      </c>
      <c r="J2" s="45" t="s">
        <v>1007</v>
      </c>
      <c r="K2" s="48" t="s">
        <v>1008</v>
      </c>
    </row>
    <row r="3" spans="1:11" x14ac:dyDescent="0.3">
      <c r="A3" s="125" t="s">
        <v>72</v>
      </c>
      <c r="B3" s="126" t="s">
        <v>1021</v>
      </c>
      <c r="C3" s="82" t="s">
        <v>73</v>
      </c>
      <c r="D3" s="127" t="s">
        <v>74</v>
      </c>
      <c r="E3" s="128">
        <f>VLOOKUP(B3,'Rate Calc '!$F$9:$M$48,2,FALSE)</f>
        <v>0.8145</v>
      </c>
      <c r="F3" s="129">
        <f>VLOOKUP(B3,'Rate Calc '!$F$9:$M$48,3,FALSE)</f>
        <v>61.912594999999996</v>
      </c>
      <c r="G3" s="129">
        <f>VLOOKUP(B3,'Rate Calc '!$F$9:$M$48,4,FALSE)</f>
        <v>207.66861</v>
      </c>
      <c r="H3" s="129">
        <f>VLOOKUP(B3,'Rate Calc '!$F$9:$M$48,5,FALSE)</f>
        <v>163.72753</v>
      </c>
      <c r="I3" s="129">
        <f>VLOOKUP(B3,'Rate Calc '!$F$9:$M$48,6,FALSE)</f>
        <v>61.912594999999996</v>
      </c>
      <c r="J3" s="129">
        <f>VLOOKUP(B3,'Rate Calc '!$F$9:$M$48,7,FALSE)</f>
        <v>509.63483000000002</v>
      </c>
      <c r="K3" s="130">
        <f>VLOOKUP(B3,'Rate Calc '!$F$9:$M$48,8,FALSE)</f>
        <v>1086.4471450000001</v>
      </c>
    </row>
    <row r="4" spans="1:11" x14ac:dyDescent="0.3">
      <c r="A4" s="35" t="s">
        <v>75</v>
      </c>
      <c r="B4" s="36" t="s">
        <v>1022</v>
      </c>
      <c r="C4" s="39" t="s">
        <v>76</v>
      </c>
      <c r="D4" s="37" t="s">
        <v>89</v>
      </c>
      <c r="E4" s="38">
        <f>VLOOKUP(B4,'Rate Calc '!$F$9:$M$48,2,FALSE)</f>
        <v>0.82240000000000002</v>
      </c>
      <c r="F4" s="49">
        <f>VLOOKUP(B4,'Rate Calc '!$F$9:$M$48,3,FALSE)</f>
        <v>62.340063999999998</v>
      </c>
      <c r="G4" s="49">
        <f>VLOOKUP(B4,'Rate Calc '!$F$9:$M$48,4,FALSE)</f>
        <v>208.90243199999998</v>
      </c>
      <c r="H4" s="49">
        <f>VLOOKUP(B4,'Rate Calc '!$F$9:$M$48,5,FALSE)</f>
        <v>164.70033599999999</v>
      </c>
      <c r="I4" s="49">
        <f>VLOOKUP(B4,'Rate Calc '!$F$9:$M$48,6,FALSE)</f>
        <v>62.340063999999998</v>
      </c>
      <c r="J4" s="49">
        <f>VLOOKUP(B4,'Rate Calc '!$F$9:$M$48,7,FALSE)</f>
        <v>512.40409599999998</v>
      </c>
      <c r="K4" s="50">
        <f>VLOOKUP(B4,'Rate Calc '!$F$9:$M$48,8,FALSE)</f>
        <v>1092.6250239999999</v>
      </c>
    </row>
    <row r="5" spans="1:11" x14ac:dyDescent="0.3">
      <c r="A5" s="35" t="s">
        <v>77</v>
      </c>
      <c r="B5" s="36" t="s">
        <v>1021</v>
      </c>
      <c r="C5" s="132" t="s">
        <v>78</v>
      </c>
      <c r="D5" s="37" t="s">
        <v>74</v>
      </c>
      <c r="E5" s="38">
        <f>VLOOKUP(B5,'Rate Calc '!$F$9:$M$48,2,FALSE)</f>
        <v>0.8145</v>
      </c>
      <c r="F5" s="49">
        <f>VLOOKUP(B5,'Rate Calc '!$F$9:$M$48,3,FALSE)</f>
        <v>61.912594999999996</v>
      </c>
      <c r="G5" s="49">
        <f>VLOOKUP(B5,'Rate Calc '!$F$9:$M$48,4,FALSE)</f>
        <v>207.66861</v>
      </c>
      <c r="H5" s="49">
        <f>VLOOKUP(B5,'Rate Calc '!$F$9:$M$48,5,FALSE)</f>
        <v>163.72753</v>
      </c>
      <c r="I5" s="49">
        <f>VLOOKUP(B5,'Rate Calc '!$F$9:$M$48,6,FALSE)</f>
        <v>61.912594999999996</v>
      </c>
      <c r="J5" s="49">
        <f>VLOOKUP(B5,'Rate Calc '!$F$9:$M$48,7,FALSE)</f>
        <v>509.63483000000002</v>
      </c>
      <c r="K5" s="50">
        <f>VLOOKUP(B5,'Rate Calc '!$F$9:$M$48,8,FALSE)</f>
        <v>1086.4471450000001</v>
      </c>
    </row>
    <row r="6" spans="1:11" x14ac:dyDescent="0.3">
      <c r="A6" s="35" t="s">
        <v>79</v>
      </c>
      <c r="B6" s="36" t="s">
        <v>1040</v>
      </c>
      <c r="C6" s="132" t="s">
        <v>80</v>
      </c>
      <c r="D6" s="37" t="s">
        <v>89</v>
      </c>
      <c r="E6" s="38">
        <f>VLOOKUP(B6,'Rate Calc '!$F$9:$M$48,2,FALSE)</f>
        <v>0.87819999999999998</v>
      </c>
      <c r="F6" s="49">
        <f>VLOOKUP(B6,'Rate Calc '!$F$9:$M$48,3,FALSE)</f>
        <v>65.359402000000003</v>
      </c>
      <c r="G6" s="49">
        <f>VLOOKUP(B6,'Rate Calc '!$F$9:$M$48,4,FALSE)</f>
        <v>217.617276</v>
      </c>
      <c r="H6" s="49">
        <f>VLOOKUP(B6,'Rate Calc '!$F$9:$M$48,5,FALSE)</f>
        <v>171.57154800000001</v>
      </c>
      <c r="I6" s="49">
        <f>VLOOKUP(B6,'Rate Calc '!$F$9:$M$48,6,FALSE)</f>
        <v>65.359402000000003</v>
      </c>
      <c r="J6" s="49">
        <f>VLOOKUP(B6,'Rate Calc '!$F$9:$M$48,7,FALSE)</f>
        <v>531.96422800000005</v>
      </c>
      <c r="K6" s="50">
        <f>VLOOKUP(B6,'Rate Calc '!$F$9:$M$48,8,FALSE)</f>
        <v>1136.261182</v>
      </c>
    </row>
    <row r="7" spans="1:11" x14ac:dyDescent="0.3">
      <c r="A7" s="35" t="s">
        <v>81</v>
      </c>
      <c r="B7" s="36" t="s">
        <v>1021</v>
      </c>
      <c r="C7" s="132" t="s">
        <v>82</v>
      </c>
      <c r="D7" s="37" t="s">
        <v>74</v>
      </c>
      <c r="E7" s="38">
        <f>VLOOKUP(B7,'Rate Calc '!$F$9:$M$48,2,FALSE)</f>
        <v>0.8145</v>
      </c>
      <c r="F7" s="49">
        <f>VLOOKUP(B7,'Rate Calc '!$F$9:$M$48,3,FALSE)</f>
        <v>61.912594999999996</v>
      </c>
      <c r="G7" s="49">
        <f>VLOOKUP(B7,'Rate Calc '!$F$9:$M$48,4,FALSE)</f>
        <v>207.66861</v>
      </c>
      <c r="H7" s="49">
        <f>VLOOKUP(B7,'Rate Calc '!$F$9:$M$48,5,FALSE)</f>
        <v>163.72753</v>
      </c>
      <c r="I7" s="49">
        <f>VLOOKUP(B7,'Rate Calc '!$F$9:$M$48,6,FALSE)</f>
        <v>61.912594999999996</v>
      </c>
      <c r="J7" s="49">
        <f>VLOOKUP(B7,'Rate Calc '!$F$9:$M$48,7,FALSE)</f>
        <v>509.63483000000002</v>
      </c>
      <c r="K7" s="50">
        <f>VLOOKUP(B7,'Rate Calc '!$F$9:$M$48,8,FALSE)</f>
        <v>1086.4471450000001</v>
      </c>
    </row>
    <row r="8" spans="1:11" x14ac:dyDescent="0.3">
      <c r="A8" s="35" t="s">
        <v>83</v>
      </c>
      <c r="B8" s="36" t="s">
        <v>1021</v>
      </c>
      <c r="C8" s="132" t="s">
        <v>84</v>
      </c>
      <c r="D8" s="37" t="s">
        <v>74</v>
      </c>
      <c r="E8" s="38">
        <f>VLOOKUP(B8,'Rate Calc '!$F$9:$M$48,2,FALSE)</f>
        <v>0.8145</v>
      </c>
      <c r="F8" s="49">
        <f>VLOOKUP(B8,'Rate Calc '!$F$9:$M$48,3,FALSE)</f>
        <v>61.912594999999996</v>
      </c>
      <c r="G8" s="49">
        <f>VLOOKUP(B8,'Rate Calc '!$F$9:$M$48,4,FALSE)</f>
        <v>207.66861</v>
      </c>
      <c r="H8" s="49">
        <f>VLOOKUP(B8,'Rate Calc '!$F$9:$M$48,5,FALSE)</f>
        <v>163.72753</v>
      </c>
      <c r="I8" s="49">
        <f>VLOOKUP(B8,'Rate Calc '!$F$9:$M$48,6,FALSE)</f>
        <v>61.912594999999996</v>
      </c>
      <c r="J8" s="49">
        <f>VLOOKUP(B8,'Rate Calc '!$F$9:$M$48,7,FALSE)</f>
        <v>509.63483000000002</v>
      </c>
      <c r="K8" s="50">
        <f>VLOOKUP(B8,'Rate Calc '!$F$9:$M$48,8,FALSE)</f>
        <v>1086.4471450000001</v>
      </c>
    </row>
    <row r="9" spans="1:11" x14ac:dyDescent="0.3">
      <c r="A9" s="35" t="s">
        <v>85</v>
      </c>
      <c r="B9" s="36" t="s">
        <v>1021</v>
      </c>
      <c r="C9" s="132" t="s">
        <v>86</v>
      </c>
      <c r="D9" s="37" t="s">
        <v>74</v>
      </c>
      <c r="E9" s="38">
        <f>VLOOKUP(B9,'Rate Calc '!$F$9:$M$48,2,FALSE)</f>
        <v>0.8145</v>
      </c>
      <c r="F9" s="49">
        <f>VLOOKUP(B9,'Rate Calc '!$F$9:$M$48,3,FALSE)</f>
        <v>61.912594999999996</v>
      </c>
      <c r="G9" s="49">
        <f>VLOOKUP(B9,'Rate Calc '!$F$9:$M$48,4,FALSE)</f>
        <v>207.66861</v>
      </c>
      <c r="H9" s="49">
        <f>VLOOKUP(B9,'Rate Calc '!$F$9:$M$48,5,FALSE)</f>
        <v>163.72753</v>
      </c>
      <c r="I9" s="49">
        <f>VLOOKUP(B9,'Rate Calc '!$F$9:$M$48,6,FALSE)</f>
        <v>61.912594999999996</v>
      </c>
      <c r="J9" s="49">
        <f>VLOOKUP(B9,'Rate Calc '!$F$9:$M$48,7,FALSE)</f>
        <v>509.63483000000002</v>
      </c>
      <c r="K9" s="50">
        <f>VLOOKUP(B9,'Rate Calc '!$F$9:$M$48,8,FALSE)</f>
        <v>1086.4471450000001</v>
      </c>
    </row>
    <row r="10" spans="1:11" x14ac:dyDescent="0.3">
      <c r="A10" s="35" t="s">
        <v>87</v>
      </c>
      <c r="B10" s="36" t="s">
        <v>1023</v>
      </c>
      <c r="C10" s="39" t="s">
        <v>88</v>
      </c>
      <c r="D10" s="37" t="s">
        <v>89</v>
      </c>
      <c r="E10" s="38">
        <f>VLOOKUP(B10,'Rate Calc '!$F$9:$M$48,2,FALSE)</f>
        <v>0.92220000000000002</v>
      </c>
      <c r="F10" s="49">
        <f>VLOOKUP(B10,'Rate Calc '!$F$9:$M$48,3,FALSE)</f>
        <v>67.740241999999995</v>
      </c>
      <c r="G10" s="49">
        <f>VLOOKUP(B10,'Rate Calc '!$F$9:$M$48,4,FALSE)</f>
        <v>224.48919599999999</v>
      </c>
      <c r="H10" s="49">
        <f>VLOOKUP(B10,'Rate Calc '!$F$9:$M$48,5,FALSE)</f>
        <v>176.98970800000001</v>
      </c>
      <c r="I10" s="49">
        <f>VLOOKUP(B10,'Rate Calc '!$F$9:$M$48,6,FALSE)</f>
        <v>67.740241999999995</v>
      </c>
      <c r="J10" s="49">
        <f>VLOOKUP(B10,'Rate Calc '!$F$9:$M$48,7,FALSE)</f>
        <v>547.38798799999995</v>
      </c>
      <c r="K10" s="50">
        <f>VLOOKUP(B10,'Rate Calc '!$F$9:$M$48,8,FALSE)</f>
        <v>1170.6696219999999</v>
      </c>
    </row>
    <row r="11" spans="1:11" x14ac:dyDescent="0.3">
      <c r="A11" s="35" t="s">
        <v>90</v>
      </c>
      <c r="B11" s="36" t="s">
        <v>1024</v>
      </c>
      <c r="C11" s="39" t="s">
        <v>91</v>
      </c>
      <c r="D11" s="37" t="s">
        <v>89</v>
      </c>
      <c r="E11" s="38">
        <f>VLOOKUP(B11,'Rate Calc '!$F$9:$M$48,2,FALSE)</f>
        <v>0.92649999999999999</v>
      </c>
      <c r="F11" s="49">
        <f>VLOOKUP(B11,'Rate Calc '!$F$9:$M$48,3,FALSE)</f>
        <v>67.972915</v>
      </c>
      <c r="G11" s="49">
        <f>VLOOKUP(B11,'Rate Calc '!$F$9:$M$48,4,FALSE)</f>
        <v>225.16077000000001</v>
      </c>
      <c r="H11" s="49">
        <f>VLOOKUP(B11,'Rate Calc '!$F$9:$M$48,5,FALSE)</f>
        <v>177.51920999999999</v>
      </c>
      <c r="I11" s="49">
        <f>VLOOKUP(B11,'Rate Calc '!$F$9:$M$48,6,FALSE)</f>
        <v>67.972915</v>
      </c>
      <c r="J11" s="49">
        <f>VLOOKUP(B11,'Rate Calc '!$F$9:$M$48,7,FALSE)</f>
        <v>548.89530999999999</v>
      </c>
      <c r="K11" s="50">
        <f>VLOOKUP(B11,'Rate Calc '!$F$9:$M$48,8,FALSE)</f>
        <v>1174.0322649999998</v>
      </c>
    </row>
    <row r="12" spans="1:11" x14ac:dyDescent="0.3">
      <c r="A12" s="35" t="s">
        <v>92</v>
      </c>
      <c r="B12" s="36" t="s">
        <v>1025</v>
      </c>
      <c r="C12" s="39" t="s">
        <v>93</v>
      </c>
      <c r="D12" s="37" t="s">
        <v>89</v>
      </c>
      <c r="E12" s="38">
        <f>VLOOKUP(B12,'Rate Calc '!$F$9:$M$48,2,FALSE)</f>
        <v>0.86119999999999997</v>
      </c>
      <c r="F12" s="49">
        <f>VLOOKUP(B12,'Rate Calc '!$F$9:$M$48,3,FALSE)</f>
        <v>64.439532</v>
      </c>
      <c r="G12" s="49">
        <f>VLOOKUP(B12,'Rate Calc '!$F$9:$M$48,4,FALSE)</f>
        <v>214.96221600000001</v>
      </c>
      <c r="H12" s="49">
        <f>VLOOKUP(B12,'Rate Calc '!$F$9:$M$48,5,FALSE)</f>
        <v>169.47816799999998</v>
      </c>
      <c r="I12" s="49">
        <f>VLOOKUP(B12,'Rate Calc '!$F$9:$M$48,6,FALSE)</f>
        <v>64.439532</v>
      </c>
      <c r="J12" s="49">
        <f>VLOOKUP(B12,'Rate Calc '!$F$9:$M$48,7,FALSE)</f>
        <v>526.00504799999999</v>
      </c>
      <c r="K12" s="50">
        <f>VLOOKUP(B12,'Rate Calc '!$F$9:$M$48,8,FALSE)</f>
        <v>1122.9670120000001</v>
      </c>
    </row>
    <row r="13" spans="1:11" x14ac:dyDescent="0.3">
      <c r="A13" s="35" t="s">
        <v>94</v>
      </c>
      <c r="B13" s="36" t="s">
        <v>1021</v>
      </c>
      <c r="C13" s="132" t="s">
        <v>95</v>
      </c>
      <c r="D13" s="37" t="s">
        <v>74</v>
      </c>
      <c r="E13" s="38">
        <f>VLOOKUP(B13,'Rate Calc '!$F$9:$M$48,2,FALSE)</f>
        <v>0.8145</v>
      </c>
      <c r="F13" s="49">
        <f>VLOOKUP(B13,'Rate Calc '!$F$9:$M$48,3,FALSE)</f>
        <v>61.912594999999996</v>
      </c>
      <c r="G13" s="49">
        <f>VLOOKUP(B13,'Rate Calc '!$F$9:$M$48,4,FALSE)</f>
        <v>207.66861</v>
      </c>
      <c r="H13" s="49">
        <f>VLOOKUP(B13,'Rate Calc '!$F$9:$M$48,5,FALSE)</f>
        <v>163.72753</v>
      </c>
      <c r="I13" s="49">
        <f>VLOOKUP(B13,'Rate Calc '!$F$9:$M$48,6,FALSE)</f>
        <v>61.912594999999996</v>
      </c>
      <c r="J13" s="49">
        <f>VLOOKUP(B13,'Rate Calc '!$F$9:$M$48,7,FALSE)</f>
        <v>509.63483000000002</v>
      </c>
      <c r="K13" s="50">
        <f>VLOOKUP(B13,'Rate Calc '!$F$9:$M$48,8,FALSE)</f>
        <v>1086.4471450000001</v>
      </c>
    </row>
    <row r="14" spans="1:11" x14ac:dyDescent="0.3">
      <c r="A14" s="35" t="s">
        <v>96</v>
      </c>
      <c r="B14" s="36" t="s">
        <v>1023</v>
      </c>
      <c r="C14" s="39" t="s">
        <v>97</v>
      </c>
      <c r="D14" s="37" t="s">
        <v>89</v>
      </c>
      <c r="E14" s="38">
        <f>VLOOKUP(B14,'Rate Calc '!$F$9:$M$48,2,FALSE)</f>
        <v>0.92220000000000002</v>
      </c>
      <c r="F14" s="49">
        <f>VLOOKUP(B14,'Rate Calc '!$F$9:$M$48,3,FALSE)</f>
        <v>67.740241999999995</v>
      </c>
      <c r="G14" s="49">
        <f>VLOOKUP(B14,'Rate Calc '!$F$9:$M$48,4,FALSE)</f>
        <v>224.48919599999999</v>
      </c>
      <c r="H14" s="49">
        <f>VLOOKUP(B14,'Rate Calc '!$F$9:$M$48,5,FALSE)</f>
        <v>176.98970800000001</v>
      </c>
      <c r="I14" s="49">
        <f>VLOOKUP(B14,'Rate Calc '!$F$9:$M$48,6,FALSE)</f>
        <v>67.740241999999995</v>
      </c>
      <c r="J14" s="49">
        <f>VLOOKUP(B14,'Rate Calc '!$F$9:$M$48,7,FALSE)</f>
        <v>547.38798799999995</v>
      </c>
      <c r="K14" s="50">
        <f>VLOOKUP(B14,'Rate Calc '!$F$9:$M$48,8,FALSE)</f>
        <v>1170.6696219999999</v>
      </c>
    </row>
    <row r="15" spans="1:11" x14ac:dyDescent="0.3">
      <c r="A15" s="35" t="s">
        <v>98</v>
      </c>
      <c r="B15" s="36" t="s">
        <v>1021</v>
      </c>
      <c r="C15" s="132" t="s">
        <v>99</v>
      </c>
      <c r="D15" s="37" t="s">
        <v>74</v>
      </c>
      <c r="E15" s="38">
        <f>VLOOKUP(B15,'Rate Calc '!$F$9:$M$48,2,FALSE)</f>
        <v>0.8145</v>
      </c>
      <c r="F15" s="49">
        <f>VLOOKUP(B15,'Rate Calc '!$F$9:$M$48,3,FALSE)</f>
        <v>61.912594999999996</v>
      </c>
      <c r="G15" s="49">
        <f>VLOOKUP(B15,'Rate Calc '!$F$9:$M$48,4,FALSE)</f>
        <v>207.66861</v>
      </c>
      <c r="H15" s="49">
        <f>VLOOKUP(B15,'Rate Calc '!$F$9:$M$48,5,FALSE)</f>
        <v>163.72753</v>
      </c>
      <c r="I15" s="49">
        <f>VLOOKUP(B15,'Rate Calc '!$F$9:$M$48,6,FALSE)</f>
        <v>61.912594999999996</v>
      </c>
      <c r="J15" s="49">
        <f>VLOOKUP(B15,'Rate Calc '!$F$9:$M$48,7,FALSE)</f>
        <v>509.63483000000002</v>
      </c>
      <c r="K15" s="50">
        <f>VLOOKUP(B15,'Rate Calc '!$F$9:$M$48,8,FALSE)</f>
        <v>1086.4471450000001</v>
      </c>
    </row>
    <row r="16" spans="1:11" x14ac:dyDescent="0.3">
      <c r="A16" s="35" t="s">
        <v>100</v>
      </c>
      <c r="B16" s="36" t="s">
        <v>1021</v>
      </c>
      <c r="C16" s="132" t="s">
        <v>101</v>
      </c>
      <c r="D16" s="37" t="s">
        <v>74</v>
      </c>
      <c r="E16" s="38">
        <f>VLOOKUP(B16,'Rate Calc '!$F$9:$M$48,2,FALSE)</f>
        <v>0.8145</v>
      </c>
      <c r="F16" s="49">
        <f>VLOOKUP(B16,'Rate Calc '!$F$9:$M$48,3,FALSE)</f>
        <v>61.912594999999996</v>
      </c>
      <c r="G16" s="49">
        <f>VLOOKUP(B16,'Rate Calc '!$F$9:$M$48,4,FALSE)</f>
        <v>207.66861</v>
      </c>
      <c r="H16" s="49">
        <f>VLOOKUP(B16,'Rate Calc '!$F$9:$M$48,5,FALSE)</f>
        <v>163.72753</v>
      </c>
      <c r="I16" s="49">
        <f>VLOOKUP(B16,'Rate Calc '!$F$9:$M$48,6,FALSE)</f>
        <v>61.912594999999996</v>
      </c>
      <c r="J16" s="49">
        <f>VLOOKUP(B16,'Rate Calc '!$F$9:$M$48,7,FALSE)</f>
        <v>509.63483000000002</v>
      </c>
      <c r="K16" s="50">
        <f>VLOOKUP(B16,'Rate Calc '!$F$9:$M$48,8,FALSE)</f>
        <v>1086.4471450000001</v>
      </c>
    </row>
    <row r="17" spans="1:11" x14ac:dyDescent="0.3">
      <c r="A17" s="35" t="s">
        <v>102</v>
      </c>
      <c r="B17" s="36" t="s">
        <v>1026</v>
      </c>
      <c r="C17" s="39" t="s">
        <v>103</v>
      </c>
      <c r="D17" s="37" t="s">
        <v>89</v>
      </c>
      <c r="E17" s="38">
        <f>VLOOKUP(B17,'Rate Calc '!$F$9:$M$48,2,FALSE)</f>
        <v>0.93269999999999997</v>
      </c>
      <c r="F17" s="49">
        <f>VLOOKUP(B17,'Rate Calc '!$F$9:$M$48,3,FALSE)</f>
        <v>68.308396999999999</v>
      </c>
      <c r="G17" s="49">
        <f>VLOOKUP(B17,'Rate Calc '!$F$9:$M$48,4,FALSE)</f>
        <v>226.12908599999997</v>
      </c>
      <c r="H17" s="49">
        <f>VLOOKUP(B17,'Rate Calc '!$F$9:$M$48,5,FALSE)</f>
        <v>178.282678</v>
      </c>
      <c r="I17" s="49">
        <f>VLOOKUP(B17,'Rate Calc '!$F$9:$M$48,6,FALSE)</f>
        <v>68.308396999999999</v>
      </c>
      <c r="J17" s="49">
        <f>VLOOKUP(B17,'Rate Calc '!$F$9:$M$48,7,FALSE)</f>
        <v>551.06865800000003</v>
      </c>
      <c r="K17" s="50">
        <f>VLOOKUP(B17,'Rate Calc '!$F$9:$M$48,8,FALSE)</f>
        <v>1178.880727</v>
      </c>
    </row>
    <row r="18" spans="1:11" x14ac:dyDescent="0.3">
      <c r="A18" s="35" t="s">
        <v>104</v>
      </c>
      <c r="B18" s="36" t="s">
        <v>1022</v>
      </c>
      <c r="C18" s="39" t="s">
        <v>105</v>
      </c>
      <c r="D18" s="37" t="s">
        <v>89</v>
      </c>
      <c r="E18" s="38">
        <f>VLOOKUP(B18,'Rate Calc '!$F$9:$M$48,2,FALSE)</f>
        <v>0.82240000000000002</v>
      </c>
      <c r="F18" s="49">
        <f>VLOOKUP(B18,'Rate Calc '!$F$9:$M$48,3,FALSE)</f>
        <v>62.340063999999998</v>
      </c>
      <c r="G18" s="49">
        <f>VLOOKUP(B18,'Rate Calc '!$F$9:$M$48,4,FALSE)</f>
        <v>208.90243199999998</v>
      </c>
      <c r="H18" s="49">
        <f>VLOOKUP(B18,'Rate Calc '!$F$9:$M$48,5,FALSE)</f>
        <v>164.70033599999999</v>
      </c>
      <c r="I18" s="49">
        <f>VLOOKUP(B18,'Rate Calc '!$F$9:$M$48,6,FALSE)</f>
        <v>62.340063999999998</v>
      </c>
      <c r="J18" s="49">
        <f>VLOOKUP(B18,'Rate Calc '!$F$9:$M$48,7,FALSE)</f>
        <v>512.40409599999998</v>
      </c>
      <c r="K18" s="50">
        <f>VLOOKUP(B18,'Rate Calc '!$F$9:$M$48,8,FALSE)</f>
        <v>1092.6250239999999</v>
      </c>
    </row>
    <row r="19" spans="1:11" x14ac:dyDescent="0.3">
      <c r="A19" s="35" t="s">
        <v>106</v>
      </c>
      <c r="B19" s="36" t="s">
        <v>1021</v>
      </c>
      <c r="C19" s="132" t="s">
        <v>107</v>
      </c>
      <c r="D19" s="37" t="s">
        <v>74</v>
      </c>
      <c r="E19" s="38">
        <f>VLOOKUP(B19,'Rate Calc '!$F$9:$M$48,2,FALSE)</f>
        <v>0.8145</v>
      </c>
      <c r="F19" s="49">
        <f>VLOOKUP(B19,'Rate Calc '!$F$9:$M$48,3,FALSE)</f>
        <v>61.912594999999996</v>
      </c>
      <c r="G19" s="49">
        <f>VLOOKUP(B19,'Rate Calc '!$F$9:$M$48,4,FALSE)</f>
        <v>207.66861</v>
      </c>
      <c r="H19" s="49">
        <f>VLOOKUP(B19,'Rate Calc '!$F$9:$M$48,5,FALSE)</f>
        <v>163.72753</v>
      </c>
      <c r="I19" s="49">
        <f>VLOOKUP(B19,'Rate Calc '!$F$9:$M$48,6,FALSE)</f>
        <v>61.912594999999996</v>
      </c>
      <c r="J19" s="49">
        <f>VLOOKUP(B19,'Rate Calc '!$F$9:$M$48,7,FALSE)</f>
        <v>509.63483000000002</v>
      </c>
      <c r="K19" s="50">
        <f>VLOOKUP(B19,'Rate Calc '!$F$9:$M$48,8,FALSE)</f>
        <v>1086.4471450000001</v>
      </c>
    </row>
    <row r="20" spans="1:11" x14ac:dyDescent="0.3">
      <c r="A20" s="35" t="s">
        <v>108</v>
      </c>
      <c r="B20" s="36" t="s">
        <v>1021</v>
      </c>
      <c r="C20" s="132" t="s">
        <v>109</v>
      </c>
      <c r="D20" s="37" t="s">
        <v>74</v>
      </c>
      <c r="E20" s="38">
        <f>VLOOKUP(B20,'Rate Calc '!$F$9:$M$48,2,FALSE)</f>
        <v>0.8145</v>
      </c>
      <c r="F20" s="49">
        <f>VLOOKUP(B20,'Rate Calc '!$F$9:$M$48,3,FALSE)</f>
        <v>61.912594999999996</v>
      </c>
      <c r="G20" s="49">
        <f>VLOOKUP(B20,'Rate Calc '!$F$9:$M$48,4,FALSE)</f>
        <v>207.66861</v>
      </c>
      <c r="H20" s="49">
        <f>VLOOKUP(B20,'Rate Calc '!$F$9:$M$48,5,FALSE)</f>
        <v>163.72753</v>
      </c>
      <c r="I20" s="49">
        <f>VLOOKUP(B20,'Rate Calc '!$F$9:$M$48,6,FALSE)</f>
        <v>61.912594999999996</v>
      </c>
      <c r="J20" s="49">
        <f>VLOOKUP(B20,'Rate Calc '!$F$9:$M$48,7,FALSE)</f>
        <v>509.63483000000002</v>
      </c>
      <c r="K20" s="50">
        <f>VLOOKUP(B20,'Rate Calc '!$F$9:$M$48,8,FALSE)</f>
        <v>1086.4471450000001</v>
      </c>
    </row>
    <row r="21" spans="1:11" x14ac:dyDescent="0.3">
      <c r="A21" s="35" t="s">
        <v>110</v>
      </c>
      <c r="B21" s="36" t="s">
        <v>1023</v>
      </c>
      <c r="C21" s="39" t="s">
        <v>111</v>
      </c>
      <c r="D21" s="37" t="s">
        <v>89</v>
      </c>
      <c r="E21" s="38">
        <f>VLOOKUP(B21,'Rate Calc '!$F$9:$M$48,2,FALSE)</f>
        <v>0.92220000000000002</v>
      </c>
      <c r="F21" s="49">
        <f>VLOOKUP(B21,'Rate Calc '!$F$9:$M$48,3,FALSE)</f>
        <v>67.740241999999995</v>
      </c>
      <c r="G21" s="49">
        <f>VLOOKUP(B21,'Rate Calc '!$F$9:$M$48,4,FALSE)</f>
        <v>224.48919599999999</v>
      </c>
      <c r="H21" s="49">
        <f>VLOOKUP(B21,'Rate Calc '!$F$9:$M$48,5,FALSE)</f>
        <v>176.98970800000001</v>
      </c>
      <c r="I21" s="49">
        <f>VLOOKUP(B21,'Rate Calc '!$F$9:$M$48,6,FALSE)</f>
        <v>67.740241999999995</v>
      </c>
      <c r="J21" s="49">
        <f>VLOOKUP(B21,'Rate Calc '!$F$9:$M$48,7,FALSE)</f>
        <v>547.38798799999995</v>
      </c>
      <c r="K21" s="50">
        <f>VLOOKUP(B21,'Rate Calc '!$F$9:$M$48,8,FALSE)</f>
        <v>1170.6696219999999</v>
      </c>
    </row>
    <row r="22" spans="1:11" x14ac:dyDescent="0.3">
      <c r="A22" s="35" t="s">
        <v>112</v>
      </c>
      <c r="B22" s="36" t="s">
        <v>1040</v>
      </c>
      <c r="C22" s="132" t="s">
        <v>113</v>
      </c>
      <c r="D22" s="37" t="s">
        <v>89</v>
      </c>
      <c r="E22" s="38">
        <f>VLOOKUP(B22,'Rate Calc '!$F$9:$M$48,2,FALSE)</f>
        <v>0.87819999999999998</v>
      </c>
      <c r="F22" s="49">
        <f>VLOOKUP(B22,'Rate Calc '!$F$9:$M$48,3,FALSE)</f>
        <v>65.359402000000003</v>
      </c>
      <c r="G22" s="49">
        <f>VLOOKUP(B22,'Rate Calc '!$F$9:$M$48,4,FALSE)</f>
        <v>217.617276</v>
      </c>
      <c r="H22" s="49">
        <f>VLOOKUP(B22,'Rate Calc '!$F$9:$M$48,5,FALSE)</f>
        <v>171.57154800000001</v>
      </c>
      <c r="I22" s="49">
        <f>VLOOKUP(B22,'Rate Calc '!$F$9:$M$48,6,FALSE)</f>
        <v>65.359402000000003</v>
      </c>
      <c r="J22" s="49">
        <f>VLOOKUP(B22,'Rate Calc '!$F$9:$M$48,7,FALSE)</f>
        <v>531.96422800000005</v>
      </c>
      <c r="K22" s="50">
        <f>VLOOKUP(B22,'Rate Calc '!$F$9:$M$48,8,FALSE)</f>
        <v>1136.261182</v>
      </c>
    </row>
    <row r="23" spans="1:11" x14ac:dyDescent="0.3">
      <c r="A23" s="35" t="s">
        <v>114</v>
      </c>
      <c r="B23" s="36" t="s">
        <v>1021</v>
      </c>
      <c r="C23" s="39" t="s">
        <v>115</v>
      </c>
      <c r="D23" s="37" t="s">
        <v>74</v>
      </c>
      <c r="E23" s="38">
        <f>VLOOKUP(B23,'Rate Calc '!$F$9:$M$48,2,FALSE)</f>
        <v>0.8145</v>
      </c>
      <c r="F23" s="49">
        <f>VLOOKUP(B23,'Rate Calc '!$F$9:$M$48,3,FALSE)</f>
        <v>61.912594999999996</v>
      </c>
      <c r="G23" s="49">
        <f>VLOOKUP(B23,'Rate Calc '!$F$9:$M$48,4,FALSE)</f>
        <v>207.66861</v>
      </c>
      <c r="H23" s="49">
        <f>VLOOKUP(B23,'Rate Calc '!$F$9:$M$48,5,FALSE)</f>
        <v>163.72753</v>
      </c>
      <c r="I23" s="49">
        <f>VLOOKUP(B23,'Rate Calc '!$F$9:$M$48,6,FALSE)</f>
        <v>61.912594999999996</v>
      </c>
      <c r="J23" s="49">
        <f>VLOOKUP(B23,'Rate Calc '!$F$9:$M$48,7,FALSE)</f>
        <v>509.63483000000002</v>
      </c>
      <c r="K23" s="50">
        <f>VLOOKUP(B23,'Rate Calc '!$F$9:$M$48,8,FALSE)</f>
        <v>1086.4471450000001</v>
      </c>
    </row>
    <row r="24" spans="1:11" x14ac:dyDescent="0.3">
      <c r="A24" s="35" t="s">
        <v>69</v>
      </c>
      <c r="B24" s="36" t="s">
        <v>1025</v>
      </c>
      <c r="C24" s="39" t="s">
        <v>116</v>
      </c>
      <c r="D24" s="37" t="s">
        <v>89</v>
      </c>
      <c r="E24" s="38">
        <f>VLOOKUP(B24,'Rate Calc '!$F$9:$M$48,2,FALSE)</f>
        <v>0.86119999999999997</v>
      </c>
      <c r="F24" s="49">
        <f>VLOOKUP(B24,'Rate Calc '!$F$9:$M$48,3,FALSE)</f>
        <v>64.439532</v>
      </c>
      <c r="G24" s="49">
        <f>VLOOKUP(B24,'Rate Calc '!$F$9:$M$48,4,FALSE)</f>
        <v>214.96221600000001</v>
      </c>
      <c r="H24" s="49">
        <f>VLOOKUP(B24,'Rate Calc '!$F$9:$M$48,5,FALSE)</f>
        <v>169.47816799999998</v>
      </c>
      <c r="I24" s="49">
        <f>VLOOKUP(B24,'Rate Calc '!$F$9:$M$48,6,FALSE)</f>
        <v>64.439532</v>
      </c>
      <c r="J24" s="49">
        <f>VLOOKUP(B24,'Rate Calc '!$F$9:$M$48,7,FALSE)</f>
        <v>526.00504799999999</v>
      </c>
      <c r="K24" s="50">
        <f>VLOOKUP(B24,'Rate Calc '!$F$9:$M$48,8,FALSE)</f>
        <v>1122.9670120000001</v>
      </c>
    </row>
    <row r="25" spans="1:11" x14ac:dyDescent="0.3">
      <c r="A25" s="35" t="s">
        <v>117</v>
      </c>
      <c r="B25" s="36" t="s">
        <v>1021</v>
      </c>
      <c r="C25" s="39" t="s">
        <v>118</v>
      </c>
      <c r="D25" s="37" t="s">
        <v>74</v>
      </c>
      <c r="E25" s="38">
        <f>VLOOKUP(B25,'Rate Calc '!$F$9:$M$48,2,FALSE)</f>
        <v>0.8145</v>
      </c>
      <c r="F25" s="49">
        <f>VLOOKUP(B25,'Rate Calc '!$F$9:$M$48,3,FALSE)</f>
        <v>61.912594999999996</v>
      </c>
      <c r="G25" s="49">
        <f>VLOOKUP(B25,'Rate Calc '!$F$9:$M$48,4,FALSE)</f>
        <v>207.66861</v>
      </c>
      <c r="H25" s="49">
        <f>VLOOKUP(B25,'Rate Calc '!$F$9:$M$48,5,FALSE)</f>
        <v>163.72753</v>
      </c>
      <c r="I25" s="49">
        <f>VLOOKUP(B25,'Rate Calc '!$F$9:$M$48,6,FALSE)</f>
        <v>61.912594999999996</v>
      </c>
      <c r="J25" s="49">
        <f>VLOOKUP(B25,'Rate Calc '!$F$9:$M$48,7,FALSE)</f>
        <v>509.63483000000002</v>
      </c>
      <c r="K25" s="50">
        <f>VLOOKUP(B25,'Rate Calc '!$F$9:$M$48,8,FALSE)</f>
        <v>1086.4471450000001</v>
      </c>
    </row>
    <row r="26" spans="1:11" x14ac:dyDescent="0.3">
      <c r="A26" s="35" t="s">
        <v>119</v>
      </c>
      <c r="B26" s="36" t="s">
        <v>1027</v>
      </c>
      <c r="C26" s="39" t="s">
        <v>120</v>
      </c>
      <c r="D26" s="37" t="s">
        <v>89</v>
      </c>
      <c r="E26" s="38">
        <f>VLOOKUP(B26,'Rate Calc '!$F$9:$M$48,2,FALSE)</f>
        <v>0.8</v>
      </c>
      <c r="F26" s="49">
        <f>VLOOKUP(B26,'Rate Calc '!$F$9:$M$48,3,FALSE)</f>
        <v>61.128</v>
      </c>
      <c r="G26" s="49">
        <f>VLOOKUP(B26,'Rate Calc '!$F$9:$M$48,4,FALSE)</f>
        <v>205.404</v>
      </c>
      <c r="H26" s="49">
        <f>VLOOKUP(B26,'Rate Calc '!$F$9:$M$48,5,FALSE)</f>
        <v>161.94200000000001</v>
      </c>
      <c r="I26" s="49">
        <f>VLOOKUP(B26,'Rate Calc '!$F$9:$M$48,6,FALSE)</f>
        <v>61.128</v>
      </c>
      <c r="J26" s="49">
        <f>VLOOKUP(B26,'Rate Calc '!$F$9:$M$48,7,FALSE)</f>
        <v>504.55200000000002</v>
      </c>
      <c r="K26" s="50">
        <f>VLOOKUP(B26,'Rate Calc '!$F$9:$M$48,8,FALSE)</f>
        <v>1075.1080000000002</v>
      </c>
    </row>
    <row r="27" spans="1:11" x14ac:dyDescent="0.3">
      <c r="A27" s="35" t="s">
        <v>121</v>
      </c>
      <c r="B27" s="36" t="s">
        <v>1024</v>
      </c>
      <c r="C27" s="39" t="s">
        <v>122</v>
      </c>
      <c r="D27" s="37" t="s">
        <v>89</v>
      </c>
      <c r="E27" s="38">
        <f>VLOOKUP(B27,'Rate Calc '!$F$9:$M$48,2,FALSE)</f>
        <v>0.92649999999999999</v>
      </c>
      <c r="F27" s="49">
        <f>VLOOKUP(B27,'Rate Calc '!$F$9:$M$48,3,FALSE)</f>
        <v>67.972915</v>
      </c>
      <c r="G27" s="49">
        <f>VLOOKUP(B27,'Rate Calc '!$F$9:$M$48,4,FALSE)</f>
        <v>225.16077000000001</v>
      </c>
      <c r="H27" s="49">
        <f>VLOOKUP(B27,'Rate Calc '!$F$9:$M$48,5,FALSE)</f>
        <v>177.51920999999999</v>
      </c>
      <c r="I27" s="49">
        <f>VLOOKUP(B27,'Rate Calc '!$F$9:$M$48,6,FALSE)</f>
        <v>67.972915</v>
      </c>
      <c r="J27" s="49">
        <f>VLOOKUP(B27,'Rate Calc '!$F$9:$M$48,7,FALSE)</f>
        <v>548.89530999999999</v>
      </c>
      <c r="K27" s="50">
        <f>VLOOKUP(B27,'Rate Calc '!$F$9:$M$48,8,FALSE)</f>
        <v>1174.0322649999998</v>
      </c>
    </row>
    <row r="28" spans="1:11" x14ac:dyDescent="0.3">
      <c r="A28" s="35" t="s">
        <v>123</v>
      </c>
      <c r="B28" s="36" t="s">
        <v>1021</v>
      </c>
      <c r="C28" s="39" t="s">
        <v>124</v>
      </c>
      <c r="D28" s="37" t="s">
        <v>74</v>
      </c>
      <c r="E28" s="38">
        <f>VLOOKUP(B28,'Rate Calc '!$F$9:$M$48,2,FALSE)</f>
        <v>0.8145</v>
      </c>
      <c r="F28" s="49">
        <f>VLOOKUP(B28,'Rate Calc '!$F$9:$M$48,3,FALSE)</f>
        <v>61.912594999999996</v>
      </c>
      <c r="G28" s="49">
        <f>VLOOKUP(B28,'Rate Calc '!$F$9:$M$48,4,FALSE)</f>
        <v>207.66861</v>
      </c>
      <c r="H28" s="49">
        <f>VLOOKUP(B28,'Rate Calc '!$F$9:$M$48,5,FALSE)</f>
        <v>163.72753</v>
      </c>
      <c r="I28" s="49">
        <f>VLOOKUP(B28,'Rate Calc '!$F$9:$M$48,6,FALSE)</f>
        <v>61.912594999999996</v>
      </c>
      <c r="J28" s="49">
        <f>VLOOKUP(B28,'Rate Calc '!$F$9:$M$48,7,FALSE)</f>
        <v>509.63483000000002</v>
      </c>
      <c r="K28" s="50">
        <f>VLOOKUP(B28,'Rate Calc '!$F$9:$M$48,8,FALSE)</f>
        <v>1086.4471450000001</v>
      </c>
    </row>
    <row r="29" spans="1:11" x14ac:dyDescent="0.3">
      <c r="A29" s="35" t="s">
        <v>125</v>
      </c>
      <c r="B29" s="36" t="s">
        <v>1021</v>
      </c>
      <c r="C29" s="39" t="s">
        <v>126</v>
      </c>
      <c r="D29" s="37" t="s">
        <v>74</v>
      </c>
      <c r="E29" s="38">
        <f>VLOOKUP(B29,'Rate Calc '!$F$9:$M$48,2,FALSE)</f>
        <v>0.8145</v>
      </c>
      <c r="F29" s="49">
        <f>VLOOKUP(B29,'Rate Calc '!$F$9:$M$48,3,FALSE)</f>
        <v>61.912594999999996</v>
      </c>
      <c r="G29" s="49">
        <f>VLOOKUP(B29,'Rate Calc '!$F$9:$M$48,4,FALSE)</f>
        <v>207.66861</v>
      </c>
      <c r="H29" s="49">
        <f>VLOOKUP(B29,'Rate Calc '!$F$9:$M$48,5,FALSE)</f>
        <v>163.72753</v>
      </c>
      <c r="I29" s="49">
        <f>VLOOKUP(B29,'Rate Calc '!$F$9:$M$48,6,FALSE)</f>
        <v>61.912594999999996</v>
      </c>
      <c r="J29" s="49">
        <f>VLOOKUP(B29,'Rate Calc '!$F$9:$M$48,7,FALSE)</f>
        <v>509.63483000000002</v>
      </c>
      <c r="K29" s="50">
        <f>VLOOKUP(B29,'Rate Calc '!$F$9:$M$48,8,FALSE)</f>
        <v>1086.4471450000001</v>
      </c>
    </row>
    <row r="30" spans="1:11" x14ac:dyDescent="0.3">
      <c r="A30" s="35" t="s">
        <v>127</v>
      </c>
      <c r="B30" s="36" t="s">
        <v>1021</v>
      </c>
      <c r="C30" s="39" t="s">
        <v>128</v>
      </c>
      <c r="D30" s="37" t="s">
        <v>74</v>
      </c>
      <c r="E30" s="38">
        <f>VLOOKUP(B30,'Rate Calc '!$F$9:$M$48,2,FALSE)</f>
        <v>0.8145</v>
      </c>
      <c r="F30" s="49">
        <f>VLOOKUP(B30,'Rate Calc '!$F$9:$M$48,3,FALSE)</f>
        <v>61.912594999999996</v>
      </c>
      <c r="G30" s="49">
        <f>VLOOKUP(B30,'Rate Calc '!$F$9:$M$48,4,FALSE)</f>
        <v>207.66861</v>
      </c>
      <c r="H30" s="49">
        <f>VLOOKUP(B30,'Rate Calc '!$F$9:$M$48,5,FALSE)</f>
        <v>163.72753</v>
      </c>
      <c r="I30" s="49">
        <f>VLOOKUP(B30,'Rate Calc '!$F$9:$M$48,6,FALSE)</f>
        <v>61.912594999999996</v>
      </c>
      <c r="J30" s="49">
        <f>VLOOKUP(B30,'Rate Calc '!$F$9:$M$48,7,FALSE)</f>
        <v>509.63483000000002</v>
      </c>
      <c r="K30" s="50">
        <f>VLOOKUP(B30,'Rate Calc '!$F$9:$M$48,8,FALSE)</f>
        <v>1086.4471450000001</v>
      </c>
    </row>
    <row r="31" spans="1:11" x14ac:dyDescent="0.3">
      <c r="A31" s="35" t="s">
        <v>129</v>
      </c>
      <c r="B31" s="36" t="s">
        <v>1021</v>
      </c>
      <c r="C31" s="39" t="s">
        <v>130</v>
      </c>
      <c r="D31" s="37" t="s">
        <v>74</v>
      </c>
      <c r="E31" s="38">
        <f>VLOOKUP(B31,'Rate Calc '!$F$9:$M$48,2,FALSE)</f>
        <v>0.8145</v>
      </c>
      <c r="F31" s="49">
        <f>VLOOKUP(B31,'Rate Calc '!$F$9:$M$48,3,FALSE)</f>
        <v>61.912594999999996</v>
      </c>
      <c r="G31" s="49">
        <f>VLOOKUP(B31,'Rate Calc '!$F$9:$M$48,4,FALSE)</f>
        <v>207.66861</v>
      </c>
      <c r="H31" s="49">
        <f>VLOOKUP(B31,'Rate Calc '!$F$9:$M$48,5,FALSE)</f>
        <v>163.72753</v>
      </c>
      <c r="I31" s="49">
        <f>VLOOKUP(B31,'Rate Calc '!$F$9:$M$48,6,FALSE)</f>
        <v>61.912594999999996</v>
      </c>
      <c r="J31" s="49">
        <f>VLOOKUP(B31,'Rate Calc '!$F$9:$M$48,7,FALSE)</f>
        <v>509.63483000000002</v>
      </c>
      <c r="K31" s="50">
        <f>VLOOKUP(B31,'Rate Calc '!$F$9:$M$48,8,FALSE)</f>
        <v>1086.4471450000001</v>
      </c>
    </row>
    <row r="32" spans="1:11" x14ac:dyDescent="0.3">
      <c r="A32" s="35" t="s">
        <v>131</v>
      </c>
      <c r="B32" s="36" t="s">
        <v>1028</v>
      </c>
      <c r="C32" s="39" t="s">
        <v>132</v>
      </c>
      <c r="D32" s="37" t="s">
        <v>89</v>
      </c>
      <c r="E32" s="38">
        <f>VLOOKUP(B32,'Rate Calc '!$F$9:$M$48,2,FALSE)</f>
        <v>0.86499999999999999</v>
      </c>
      <c r="F32" s="49">
        <f>VLOOKUP(B32,'Rate Calc '!$F$9:$M$48,3,FALSE)</f>
        <v>64.645150000000001</v>
      </c>
      <c r="G32" s="49">
        <f>VLOOKUP(B32,'Rate Calc '!$F$9:$M$48,4,FALSE)</f>
        <v>215.5557</v>
      </c>
      <c r="H32" s="49">
        <f>VLOOKUP(B32,'Rate Calc '!$F$9:$M$48,5,FALSE)</f>
        <v>169.9461</v>
      </c>
      <c r="I32" s="49">
        <f>VLOOKUP(B32,'Rate Calc '!$F$9:$M$48,6,FALSE)</f>
        <v>64.645150000000001</v>
      </c>
      <c r="J32" s="49">
        <f>VLOOKUP(B32,'Rate Calc '!$F$9:$M$48,7,FALSE)</f>
        <v>527.33709999999996</v>
      </c>
      <c r="K32" s="50">
        <f>VLOOKUP(B32,'Rate Calc '!$F$9:$M$48,8,FALSE)</f>
        <v>1125.9386500000001</v>
      </c>
    </row>
    <row r="33" spans="1:11" x14ac:dyDescent="0.3">
      <c r="A33" s="35" t="s">
        <v>133</v>
      </c>
      <c r="B33" s="36" t="s">
        <v>1022</v>
      </c>
      <c r="C33" s="39" t="s">
        <v>134</v>
      </c>
      <c r="D33" s="37" t="s">
        <v>89</v>
      </c>
      <c r="E33" s="38">
        <f>VLOOKUP(B33,'Rate Calc '!$F$9:$M$48,2,FALSE)</f>
        <v>0.82240000000000002</v>
      </c>
      <c r="F33" s="49">
        <f>VLOOKUP(B33,'Rate Calc '!$F$9:$M$48,3,FALSE)</f>
        <v>62.340063999999998</v>
      </c>
      <c r="G33" s="49">
        <f>VLOOKUP(B33,'Rate Calc '!$F$9:$M$48,4,FALSE)</f>
        <v>208.90243199999998</v>
      </c>
      <c r="H33" s="49">
        <f>VLOOKUP(B33,'Rate Calc '!$F$9:$M$48,5,FALSE)</f>
        <v>164.70033599999999</v>
      </c>
      <c r="I33" s="49">
        <f>VLOOKUP(B33,'Rate Calc '!$F$9:$M$48,6,FALSE)</f>
        <v>62.340063999999998</v>
      </c>
      <c r="J33" s="49">
        <f>VLOOKUP(B33,'Rate Calc '!$F$9:$M$48,7,FALSE)</f>
        <v>512.40409599999998</v>
      </c>
      <c r="K33" s="50">
        <f>VLOOKUP(B33,'Rate Calc '!$F$9:$M$48,8,FALSE)</f>
        <v>1092.6250239999999</v>
      </c>
    </row>
    <row r="34" spans="1:11" x14ac:dyDescent="0.3">
      <c r="A34" s="35" t="s">
        <v>135</v>
      </c>
      <c r="B34" s="36" t="s">
        <v>1021</v>
      </c>
      <c r="C34" s="39" t="s">
        <v>136</v>
      </c>
      <c r="D34" s="37" t="s">
        <v>74</v>
      </c>
      <c r="E34" s="38">
        <f>VLOOKUP(B34,'Rate Calc '!$F$9:$M$48,2,FALSE)</f>
        <v>0.8145</v>
      </c>
      <c r="F34" s="49">
        <f>VLOOKUP(B34,'Rate Calc '!$F$9:$M$48,3,FALSE)</f>
        <v>61.912594999999996</v>
      </c>
      <c r="G34" s="49">
        <f>VLOOKUP(B34,'Rate Calc '!$F$9:$M$48,4,FALSE)</f>
        <v>207.66861</v>
      </c>
      <c r="H34" s="49">
        <f>VLOOKUP(B34,'Rate Calc '!$F$9:$M$48,5,FALSE)</f>
        <v>163.72753</v>
      </c>
      <c r="I34" s="49">
        <f>VLOOKUP(B34,'Rate Calc '!$F$9:$M$48,6,FALSE)</f>
        <v>61.912594999999996</v>
      </c>
      <c r="J34" s="49">
        <f>VLOOKUP(B34,'Rate Calc '!$F$9:$M$48,7,FALSE)</f>
        <v>509.63483000000002</v>
      </c>
      <c r="K34" s="50">
        <f>VLOOKUP(B34,'Rate Calc '!$F$9:$M$48,8,FALSE)</f>
        <v>1086.4471450000001</v>
      </c>
    </row>
    <row r="35" spans="1:11" x14ac:dyDescent="0.3">
      <c r="A35" s="35" t="s">
        <v>137</v>
      </c>
      <c r="B35" s="36" t="s">
        <v>1021</v>
      </c>
      <c r="C35" s="39" t="s">
        <v>138</v>
      </c>
      <c r="D35" s="37" t="s">
        <v>74</v>
      </c>
      <c r="E35" s="38">
        <f>VLOOKUP(B35,'Rate Calc '!$F$9:$M$48,2,FALSE)</f>
        <v>0.8145</v>
      </c>
      <c r="F35" s="49">
        <f>VLOOKUP(B35,'Rate Calc '!$F$9:$M$48,3,FALSE)</f>
        <v>61.912594999999996</v>
      </c>
      <c r="G35" s="49">
        <f>VLOOKUP(B35,'Rate Calc '!$F$9:$M$48,4,FALSE)</f>
        <v>207.66861</v>
      </c>
      <c r="H35" s="49">
        <f>VLOOKUP(B35,'Rate Calc '!$F$9:$M$48,5,FALSE)</f>
        <v>163.72753</v>
      </c>
      <c r="I35" s="49">
        <f>VLOOKUP(B35,'Rate Calc '!$F$9:$M$48,6,FALSE)</f>
        <v>61.912594999999996</v>
      </c>
      <c r="J35" s="49">
        <f>VLOOKUP(B35,'Rate Calc '!$F$9:$M$48,7,FALSE)</f>
        <v>509.63483000000002</v>
      </c>
      <c r="K35" s="50">
        <f>VLOOKUP(B35,'Rate Calc '!$F$9:$M$48,8,FALSE)</f>
        <v>1086.4471450000001</v>
      </c>
    </row>
    <row r="36" spans="1:11" x14ac:dyDescent="0.3">
      <c r="A36" s="35" t="s">
        <v>139</v>
      </c>
      <c r="B36" s="36" t="s">
        <v>1024</v>
      </c>
      <c r="C36" s="39" t="s">
        <v>140</v>
      </c>
      <c r="D36" s="37" t="s">
        <v>89</v>
      </c>
      <c r="E36" s="38">
        <f>VLOOKUP(B36,'Rate Calc '!$F$9:$M$48,2,FALSE)</f>
        <v>0.92649999999999999</v>
      </c>
      <c r="F36" s="49">
        <f>VLOOKUP(B36,'Rate Calc '!$F$9:$M$48,3,FALSE)</f>
        <v>67.972915</v>
      </c>
      <c r="G36" s="49">
        <f>VLOOKUP(B36,'Rate Calc '!$F$9:$M$48,4,FALSE)</f>
        <v>225.16077000000001</v>
      </c>
      <c r="H36" s="49">
        <f>VLOOKUP(B36,'Rate Calc '!$F$9:$M$48,5,FALSE)</f>
        <v>177.51920999999999</v>
      </c>
      <c r="I36" s="49">
        <f>VLOOKUP(B36,'Rate Calc '!$F$9:$M$48,6,FALSE)</f>
        <v>67.972915</v>
      </c>
      <c r="J36" s="49">
        <f>VLOOKUP(B36,'Rate Calc '!$F$9:$M$48,7,FALSE)</f>
        <v>548.89530999999999</v>
      </c>
      <c r="K36" s="50">
        <f>VLOOKUP(B36,'Rate Calc '!$F$9:$M$48,8,FALSE)</f>
        <v>1174.0322649999998</v>
      </c>
    </row>
    <row r="37" spans="1:11" x14ac:dyDescent="0.3">
      <c r="A37" s="35" t="s">
        <v>141</v>
      </c>
      <c r="B37" s="36" t="s">
        <v>1021</v>
      </c>
      <c r="C37" s="39" t="s">
        <v>142</v>
      </c>
      <c r="D37" s="37" t="s">
        <v>74</v>
      </c>
      <c r="E37" s="38">
        <f>VLOOKUP(B37,'Rate Calc '!$F$9:$M$48,2,FALSE)</f>
        <v>0.8145</v>
      </c>
      <c r="F37" s="49">
        <f>VLOOKUP(B37,'Rate Calc '!$F$9:$M$48,3,FALSE)</f>
        <v>61.912594999999996</v>
      </c>
      <c r="G37" s="49">
        <f>VLOOKUP(B37,'Rate Calc '!$F$9:$M$48,4,FALSE)</f>
        <v>207.66861</v>
      </c>
      <c r="H37" s="49">
        <f>VLOOKUP(B37,'Rate Calc '!$F$9:$M$48,5,FALSE)</f>
        <v>163.72753</v>
      </c>
      <c r="I37" s="49">
        <f>VLOOKUP(B37,'Rate Calc '!$F$9:$M$48,6,FALSE)</f>
        <v>61.912594999999996</v>
      </c>
      <c r="J37" s="49">
        <f>VLOOKUP(B37,'Rate Calc '!$F$9:$M$48,7,FALSE)</f>
        <v>509.63483000000002</v>
      </c>
      <c r="K37" s="50">
        <f>VLOOKUP(B37,'Rate Calc '!$F$9:$M$48,8,FALSE)</f>
        <v>1086.4471450000001</v>
      </c>
    </row>
    <row r="38" spans="1:11" x14ac:dyDescent="0.3">
      <c r="A38" s="35" t="s">
        <v>143</v>
      </c>
      <c r="B38" s="36" t="s">
        <v>1021</v>
      </c>
      <c r="C38" s="39" t="s">
        <v>144</v>
      </c>
      <c r="D38" s="37" t="s">
        <v>74</v>
      </c>
      <c r="E38" s="38">
        <f>VLOOKUP(B38,'Rate Calc '!$F$9:$M$48,2,FALSE)</f>
        <v>0.8145</v>
      </c>
      <c r="F38" s="49">
        <f>VLOOKUP(B38,'Rate Calc '!$F$9:$M$48,3,FALSE)</f>
        <v>61.912594999999996</v>
      </c>
      <c r="G38" s="49">
        <f>VLOOKUP(B38,'Rate Calc '!$F$9:$M$48,4,FALSE)</f>
        <v>207.66861</v>
      </c>
      <c r="H38" s="49">
        <f>VLOOKUP(B38,'Rate Calc '!$F$9:$M$48,5,FALSE)</f>
        <v>163.72753</v>
      </c>
      <c r="I38" s="49">
        <f>VLOOKUP(B38,'Rate Calc '!$F$9:$M$48,6,FALSE)</f>
        <v>61.912594999999996</v>
      </c>
      <c r="J38" s="49">
        <f>VLOOKUP(B38,'Rate Calc '!$F$9:$M$48,7,FALSE)</f>
        <v>509.63483000000002</v>
      </c>
      <c r="K38" s="50">
        <f>VLOOKUP(B38,'Rate Calc '!$F$9:$M$48,8,FALSE)</f>
        <v>1086.4471450000001</v>
      </c>
    </row>
    <row r="39" spans="1:11" x14ac:dyDescent="0.3">
      <c r="A39" s="35" t="s">
        <v>145</v>
      </c>
      <c r="B39" s="36" t="s">
        <v>1021</v>
      </c>
      <c r="C39" s="39" t="s">
        <v>146</v>
      </c>
      <c r="D39" s="37" t="s">
        <v>74</v>
      </c>
      <c r="E39" s="38">
        <f>VLOOKUP(B39,'Rate Calc '!$F$9:$M$48,2,FALSE)</f>
        <v>0.8145</v>
      </c>
      <c r="F39" s="49">
        <f>VLOOKUP(B39,'Rate Calc '!$F$9:$M$48,3,FALSE)</f>
        <v>61.912594999999996</v>
      </c>
      <c r="G39" s="49">
        <f>VLOOKUP(B39,'Rate Calc '!$F$9:$M$48,4,FALSE)</f>
        <v>207.66861</v>
      </c>
      <c r="H39" s="49">
        <f>VLOOKUP(B39,'Rate Calc '!$F$9:$M$48,5,FALSE)</f>
        <v>163.72753</v>
      </c>
      <c r="I39" s="49">
        <f>VLOOKUP(B39,'Rate Calc '!$F$9:$M$48,6,FALSE)</f>
        <v>61.912594999999996</v>
      </c>
      <c r="J39" s="49">
        <f>VLOOKUP(B39,'Rate Calc '!$F$9:$M$48,7,FALSE)</f>
        <v>509.63483000000002</v>
      </c>
      <c r="K39" s="50">
        <f>VLOOKUP(B39,'Rate Calc '!$F$9:$M$48,8,FALSE)</f>
        <v>1086.4471450000001</v>
      </c>
    </row>
    <row r="40" spans="1:11" x14ac:dyDescent="0.3">
      <c r="A40" s="35" t="s">
        <v>147</v>
      </c>
      <c r="B40" s="36" t="s">
        <v>1021</v>
      </c>
      <c r="C40" s="39" t="s">
        <v>148</v>
      </c>
      <c r="D40" s="37" t="s">
        <v>74</v>
      </c>
      <c r="E40" s="38">
        <f>VLOOKUP(B40,'Rate Calc '!$F$9:$M$48,2,FALSE)</f>
        <v>0.8145</v>
      </c>
      <c r="F40" s="49">
        <f>VLOOKUP(B40,'Rate Calc '!$F$9:$M$48,3,FALSE)</f>
        <v>61.912594999999996</v>
      </c>
      <c r="G40" s="49">
        <f>VLOOKUP(B40,'Rate Calc '!$F$9:$M$48,4,FALSE)</f>
        <v>207.66861</v>
      </c>
      <c r="H40" s="49">
        <f>VLOOKUP(B40,'Rate Calc '!$F$9:$M$48,5,FALSE)</f>
        <v>163.72753</v>
      </c>
      <c r="I40" s="49">
        <f>VLOOKUP(B40,'Rate Calc '!$F$9:$M$48,6,FALSE)</f>
        <v>61.912594999999996</v>
      </c>
      <c r="J40" s="49">
        <f>VLOOKUP(B40,'Rate Calc '!$F$9:$M$48,7,FALSE)</f>
        <v>509.63483000000002</v>
      </c>
      <c r="K40" s="50">
        <f>VLOOKUP(B40,'Rate Calc '!$F$9:$M$48,8,FALSE)</f>
        <v>1086.4471450000001</v>
      </c>
    </row>
    <row r="41" spans="1:11" x14ac:dyDescent="0.3">
      <c r="A41" s="35" t="s">
        <v>149</v>
      </c>
      <c r="B41" s="36" t="s">
        <v>1023</v>
      </c>
      <c r="C41" s="39" t="s">
        <v>150</v>
      </c>
      <c r="D41" s="37" t="s">
        <v>89</v>
      </c>
      <c r="E41" s="38">
        <f>VLOOKUP(B41,'Rate Calc '!$F$9:$M$48,2,FALSE)</f>
        <v>0.92220000000000002</v>
      </c>
      <c r="F41" s="49">
        <f>VLOOKUP(B41,'Rate Calc '!$F$9:$M$48,3,FALSE)</f>
        <v>67.740241999999995</v>
      </c>
      <c r="G41" s="49">
        <f>VLOOKUP(B41,'Rate Calc '!$F$9:$M$48,4,FALSE)</f>
        <v>224.48919599999999</v>
      </c>
      <c r="H41" s="49">
        <f>VLOOKUP(B41,'Rate Calc '!$F$9:$M$48,5,FALSE)</f>
        <v>176.98970800000001</v>
      </c>
      <c r="I41" s="49">
        <f>VLOOKUP(B41,'Rate Calc '!$F$9:$M$48,6,FALSE)</f>
        <v>67.740241999999995</v>
      </c>
      <c r="J41" s="49">
        <f>VLOOKUP(B41,'Rate Calc '!$F$9:$M$48,7,FALSE)</f>
        <v>547.38798799999995</v>
      </c>
      <c r="K41" s="50">
        <f>VLOOKUP(B41,'Rate Calc '!$F$9:$M$48,8,FALSE)</f>
        <v>1170.6696219999999</v>
      </c>
    </row>
    <row r="42" spans="1:11" x14ac:dyDescent="0.3">
      <c r="A42" s="35" t="s">
        <v>151</v>
      </c>
      <c r="B42" s="36" t="s">
        <v>1021</v>
      </c>
      <c r="C42" s="39" t="s">
        <v>152</v>
      </c>
      <c r="D42" s="37" t="s">
        <v>74</v>
      </c>
      <c r="E42" s="38">
        <f>VLOOKUP(B42,'Rate Calc '!$F$9:$M$48,2,FALSE)</f>
        <v>0.8145</v>
      </c>
      <c r="F42" s="49">
        <f>VLOOKUP(B42,'Rate Calc '!$F$9:$M$48,3,FALSE)</f>
        <v>61.912594999999996</v>
      </c>
      <c r="G42" s="49">
        <f>VLOOKUP(B42,'Rate Calc '!$F$9:$M$48,4,FALSE)</f>
        <v>207.66861</v>
      </c>
      <c r="H42" s="49">
        <f>VLOOKUP(B42,'Rate Calc '!$F$9:$M$48,5,FALSE)</f>
        <v>163.72753</v>
      </c>
      <c r="I42" s="49">
        <f>VLOOKUP(B42,'Rate Calc '!$F$9:$M$48,6,FALSE)</f>
        <v>61.912594999999996</v>
      </c>
      <c r="J42" s="49">
        <f>VLOOKUP(B42,'Rate Calc '!$F$9:$M$48,7,FALSE)</f>
        <v>509.63483000000002</v>
      </c>
      <c r="K42" s="50">
        <f>VLOOKUP(B42,'Rate Calc '!$F$9:$M$48,8,FALSE)</f>
        <v>1086.4471450000001</v>
      </c>
    </row>
    <row r="43" spans="1:11" x14ac:dyDescent="0.3">
      <c r="A43" s="35" t="s">
        <v>153</v>
      </c>
      <c r="B43" s="36" t="s">
        <v>1023</v>
      </c>
      <c r="C43" s="39" t="s">
        <v>154</v>
      </c>
      <c r="D43" s="37" t="s">
        <v>89</v>
      </c>
      <c r="E43" s="38">
        <f>VLOOKUP(B43,'Rate Calc '!$F$9:$M$48,2,FALSE)</f>
        <v>0.92220000000000002</v>
      </c>
      <c r="F43" s="49">
        <f>VLOOKUP(B43,'Rate Calc '!$F$9:$M$48,3,FALSE)</f>
        <v>67.740241999999995</v>
      </c>
      <c r="G43" s="49">
        <f>VLOOKUP(B43,'Rate Calc '!$F$9:$M$48,4,FALSE)</f>
        <v>224.48919599999999</v>
      </c>
      <c r="H43" s="49">
        <f>VLOOKUP(B43,'Rate Calc '!$F$9:$M$48,5,FALSE)</f>
        <v>176.98970800000001</v>
      </c>
      <c r="I43" s="49">
        <f>VLOOKUP(B43,'Rate Calc '!$F$9:$M$48,6,FALSE)</f>
        <v>67.740241999999995</v>
      </c>
      <c r="J43" s="49">
        <f>VLOOKUP(B43,'Rate Calc '!$F$9:$M$48,7,FALSE)</f>
        <v>547.38798799999995</v>
      </c>
      <c r="K43" s="50">
        <f>VLOOKUP(B43,'Rate Calc '!$F$9:$M$48,8,FALSE)</f>
        <v>1170.6696219999999</v>
      </c>
    </row>
    <row r="44" spans="1:11" x14ac:dyDescent="0.3">
      <c r="A44" s="35" t="s">
        <v>155</v>
      </c>
      <c r="B44" s="36" t="s">
        <v>1021</v>
      </c>
      <c r="C44" s="39" t="s">
        <v>156</v>
      </c>
      <c r="D44" s="37" t="s">
        <v>74</v>
      </c>
      <c r="E44" s="38">
        <f>VLOOKUP(B44,'Rate Calc '!$F$9:$M$48,2,FALSE)</f>
        <v>0.8145</v>
      </c>
      <c r="F44" s="49">
        <f>VLOOKUP(B44,'Rate Calc '!$F$9:$M$48,3,FALSE)</f>
        <v>61.912594999999996</v>
      </c>
      <c r="G44" s="49">
        <f>VLOOKUP(B44,'Rate Calc '!$F$9:$M$48,4,FALSE)</f>
        <v>207.66861</v>
      </c>
      <c r="H44" s="49">
        <f>VLOOKUP(B44,'Rate Calc '!$F$9:$M$48,5,FALSE)</f>
        <v>163.72753</v>
      </c>
      <c r="I44" s="49">
        <f>VLOOKUP(B44,'Rate Calc '!$F$9:$M$48,6,FALSE)</f>
        <v>61.912594999999996</v>
      </c>
      <c r="J44" s="49">
        <f>VLOOKUP(B44,'Rate Calc '!$F$9:$M$48,7,FALSE)</f>
        <v>509.63483000000002</v>
      </c>
      <c r="K44" s="50">
        <f>VLOOKUP(B44,'Rate Calc '!$F$9:$M$48,8,FALSE)</f>
        <v>1086.4471450000001</v>
      </c>
    </row>
    <row r="45" spans="1:11" x14ac:dyDescent="0.3">
      <c r="A45" s="35" t="s">
        <v>157</v>
      </c>
      <c r="B45" s="36" t="s">
        <v>1021</v>
      </c>
      <c r="C45" s="39" t="s">
        <v>158</v>
      </c>
      <c r="D45" s="37" t="s">
        <v>74</v>
      </c>
      <c r="E45" s="38">
        <f>VLOOKUP(B45,'Rate Calc '!$F$9:$M$48,2,FALSE)</f>
        <v>0.8145</v>
      </c>
      <c r="F45" s="49">
        <f>VLOOKUP(B45,'Rate Calc '!$F$9:$M$48,3,FALSE)</f>
        <v>61.912594999999996</v>
      </c>
      <c r="G45" s="49">
        <f>VLOOKUP(B45,'Rate Calc '!$F$9:$M$48,4,FALSE)</f>
        <v>207.66861</v>
      </c>
      <c r="H45" s="49">
        <f>VLOOKUP(B45,'Rate Calc '!$F$9:$M$48,5,FALSE)</f>
        <v>163.72753</v>
      </c>
      <c r="I45" s="49">
        <f>VLOOKUP(B45,'Rate Calc '!$F$9:$M$48,6,FALSE)</f>
        <v>61.912594999999996</v>
      </c>
      <c r="J45" s="49">
        <f>VLOOKUP(B45,'Rate Calc '!$F$9:$M$48,7,FALSE)</f>
        <v>509.63483000000002</v>
      </c>
      <c r="K45" s="50">
        <f>VLOOKUP(B45,'Rate Calc '!$F$9:$M$48,8,FALSE)</f>
        <v>1086.4471450000001</v>
      </c>
    </row>
    <row r="46" spans="1:11" x14ac:dyDescent="0.3">
      <c r="A46" s="35" t="s">
        <v>159</v>
      </c>
      <c r="B46" s="36" t="s">
        <v>1021</v>
      </c>
      <c r="C46" s="39" t="s">
        <v>160</v>
      </c>
      <c r="D46" s="37" t="s">
        <v>74</v>
      </c>
      <c r="E46" s="38">
        <f>VLOOKUP(B46,'Rate Calc '!$F$9:$M$48,2,FALSE)</f>
        <v>0.8145</v>
      </c>
      <c r="F46" s="49">
        <f>VLOOKUP(B46,'Rate Calc '!$F$9:$M$48,3,FALSE)</f>
        <v>61.912594999999996</v>
      </c>
      <c r="G46" s="49">
        <f>VLOOKUP(B46,'Rate Calc '!$F$9:$M$48,4,FALSE)</f>
        <v>207.66861</v>
      </c>
      <c r="H46" s="49">
        <f>VLOOKUP(B46,'Rate Calc '!$F$9:$M$48,5,FALSE)</f>
        <v>163.72753</v>
      </c>
      <c r="I46" s="49">
        <f>VLOOKUP(B46,'Rate Calc '!$F$9:$M$48,6,FALSE)</f>
        <v>61.912594999999996</v>
      </c>
      <c r="J46" s="49">
        <f>VLOOKUP(B46,'Rate Calc '!$F$9:$M$48,7,FALSE)</f>
        <v>509.63483000000002</v>
      </c>
      <c r="K46" s="50">
        <f>VLOOKUP(B46,'Rate Calc '!$F$9:$M$48,8,FALSE)</f>
        <v>1086.4471450000001</v>
      </c>
    </row>
    <row r="47" spans="1:11" x14ac:dyDescent="0.3">
      <c r="A47" s="35" t="s">
        <v>161</v>
      </c>
      <c r="B47" s="36" t="s">
        <v>1025</v>
      </c>
      <c r="C47" s="39" t="s">
        <v>162</v>
      </c>
      <c r="D47" s="37" t="s">
        <v>89</v>
      </c>
      <c r="E47" s="38">
        <f>VLOOKUP(B47,'Rate Calc '!$F$9:$M$48,2,FALSE)</f>
        <v>0.86119999999999997</v>
      </c>
      <c r="F47" s="49">
        <f>VLOOKUP(B47,'Rate Calc '!$F$9:$M$48,3,FALSE)</f>
        <v>64.439532</v>
      </c>
      <c r="G47" s="49">
        <f>VLOOKUP(B47,'Rate Calc '!$F$9:$M$48,4,FALSE)</f>
        <v>214.96221600000001</v>
      </c>
      <c r="H47" s="49">
        <f>VLOOKUP(B47,'Rate Calc '!$F$9:$M$48,5,FALSE)</f>
        <v>169.47816799999998</v>
      </c>
      <c r="I47" s="49">
        <f>VLOOKUP(B47,'Rate Calc '!$F$9:$M$48,6,FALSE)</f>
        <v>64.439532</v>
      </c>
      <c r="J47" s="49">
        <f>VLOOKUP(B47,'Rate Calc '!$F$9:$M$48,7,FALSE)</f>
        <v>526.00504799999999</v>
      </c>
      <c r="K47" s="50">
        <f>VLOOKUP(B47,'Rate Calc '!$F$9:$M$48,8,FALSE)</f>
        <v>1122.9670120000001</v>
      </c>
    </row>
    <row r="48" spans="1:11" x14ac:dyDescent="0.3">
      <c r="A48" s="35" t="s">
        <v>163</v>
      </c>
      <c r="B48" s="36" t="s">
        <v>1021</v>
      </c>
      <c r="C48" s="39" t="s">
        <v>164</v>
      </c>
      <c r="D48" s="37" t="s">
        <v>74</v>
      </c>
      <c r="E48" s="38">
        <f>VLOOKUP(B48,'Rate Calc '!$F$9:$M$48,2,FALSE)</f>
        <v>0.8145</v>
      </c>
      <c r="F48" s="49">
        <f>VLOOKUP(B48,'Rate Calc '!$F$9:$M$48,3,FALSE)</f>
        <v>61.912594999999996</v>
      </c>
      <c r="G48" s="49">
        <f>VLOOKUP(B48,'Rate Calc '!$F$9:$M$48,4,FALSE)</f>
        <v>207.66861</v>
      </c>
      <c r="H48" s="49">
        <f>VLOOKUP(B48,'Rate Calc '!$F$9:$M$48,5,FALSE)</f>
        <v>163.72753</v>
      </c>
      <c r="I48" s="49">
        <f>VLOOKUP(B48,'Rate Calc '!$F$9:$M$48,6,FALSE)</f>
        <v>61.912594999999996</v>
      </c>
      <c r="J48" s="49">
        <f>VLOOKUP(B48,'Rate Calc '!$F$9:$M$48,7,FALSE)</f>
        <v>509.63483000000002</v>
      </c>
      <c r="K48" s="50">
        <f>VLOOKUP(B48,'Rate Calc '!$F$9:$M$48,8,FALSE)</f>
        <v>1086.4471450000001</v>
      </c>
    </row>
    <row r="49" spans="1:11" x14ac:dyDescent="0.3">
      <c r="A49" s="35" t="s">
        <v>165</v>
      </c>
      <c r="B49" s="36" t="s">
        <v>1029</v>
      </c>
      <c r="C49" s="39" t="s">
        <v>166</v>
      </c>
      <c r="D49" s="37" t="s">
        <v>89</v>
      </c>
      <c r="E49" s="38">
        <f>VLOOKUP(B49,'Rate Calc '!$F$9:$M$48,2,FALSE)</f>
        <v>0.88029999999999997</v>
      </c>
      <c r="F49" s="49">
        <f>VLOOKUP(B49,'Rate Calc '!$F$9:$M$48,3,FALSE)</f>
        <v>65.473033000000001</v>
      </c>
      <c r="G49" s="49">
        <f>VLOOKUP(B49,'Rate Calc '!$F$9:$M$48,4,FALSE)</f>
        <v>217.94525399999998</v>
      </c>
      <c r="H49" s="49">
        <f>VLOOKUP(B49,'Rate Calc '!$F$9:$M$48,5,FALSE)</f>
        <v>171.830142</v>
      </c>
      <c r="I49" s="49">
        <f>VLOOKUP(B49,'Rate Calc '!$F$9:$M$48,6,FALSE)</f>
        <v>65.473033000000001</v>
      </c>
      <c r="J49" s="49">
        <f>VLOOKUP(B49,'Rate Calc '!$F$9:$M$48,7,FALSE)</f>
        <v>532.70036200000004</v>
      </c>
      <c r="K49" s="50">
        <f>VLOOKUP(B49,'Rate Calc '!$F$9:$M$48,8,FALSE)</f>
        <v>1137.903403</v>
      </c>
    </row>
    <row r="50" spans="1:11" x14ac:dyDescent="0.3">
      <c r="A50" s="35" t="s">
        <v>167</v>
      </c>
      <c r="B50" s="36" t="s">
        <v>1021</v>
      </c>
      <c r="C50" s="39" t="s">
        <v>168</v>
      </c>
      <c r="D50" s="37" t="s">
        <v>74</v>
      </c>
      <c r="E50" s="38">
        <f>VLOOKUP(B50,'Rate Calc '!$F$9:$M$48,2,FALSE)</f>
        <v>0.8145</v>
      </c>
      <c r="F50" s="49">
        <f>VLOOKUP(B50,'Rate Calc '!$F$9:$M$48,3,FALSE)</f>
        <v>61.912594999999996</v>
      </c>
      <c r="G50" s="49">
        <f>VLOOKUP(B50,'Rate Calc '!$F$9:$M$48,4,FALSE)</f>
        <v>207.66861</v>
      </c>
      <c r="H50" s="49">
        <f>VLOOKUP(B50,'Rate Calc '!$F$9:$M$48,5,FALSE)</f>
        <v>163.72753</v>
      </c>
      <c r="I50" s="49">
        <f>VLOOKUP(B50,'Rate Calc '!$F$9:$M$48,6,FALSE)</f>
        <v>61.912594999999996</v>
      </c>
      <c r="J50" s="49">
        <f>VLOOKUP(B50,'Rate Calc '!$F$9:$M$48,7,FALSE)</f>
        <v>509.63483000000002</v>
      </c>
      <c r="K50" s="50">
        <f>VLOOKUP(B50,'Rate Calc '!$F$9:$M$48,8,FALSE)</f>
        <v>1086.4471450000001</v>
      </c>
    </row>
    <row r="51" spans="1:11" x14ac:dyDescent="0.3">
      <c r="A51" s="35" t="s">
        <v>169</v>
      </c>
      <c r="B51" s="36" t="s">
        <v>1021</v>
      </c>
      <c r="C51" s="39" t="s">
        <v>170</v>
      </c>
      <c r="D51" s="37" t="s">
        <v>74</v>
      </c>
      <c r="E51" s="38">
        <f>VLOOKUP(B51,'Rate Calc '!$F$9:$M$48,2,FALSE)</f>
        <v>0.8145</v>
      </c>
      <c r="F51" s="49">
        <f>VLOOKUP(B51,'Rate Calc '!$F$9:$M$48,3,FALSE)</f>
        <v>61.912594999999996</v>
      </c>
      <c r="G51" s="49">
        <f>VLOOKUP(B51,'Rate Calc '!$F$9:$M$48,4,FALSE)</f>
        <v>207.66861</v>
      </c>
      <c r="H51" s="49">
        <f>VLOOKUP(B51,'Rate Calc '!$F$9:$M$48,5,FALSE)</f>
        <v>163.72753</v>
      </c>
      <c r="I51" s="49">
        <f>VLOOKUP(B51,'Rate Calc '!$F$9:$M$48,6,FALSE)</f>
        <v>61.912594999999996</v>
      </c>
      <c r="J51" s="49">
        <f>VLOOKUP(B51,'Rate Calc '!$F$9:$M$48,7,FALSE)</f>
        <v>509.63483000000002</v>
      </c>
      <c r="K51" s="50">
        <f>VLOOKUP(B51,'Rate Calc '!$F$9:$M$48,8,FALSE)</f>
        <v>1086.4471450000001</v>
      </c>
    </row>
    <row r="52" spans="1:11" x14ac:dyDescent="0.3">
      <c r="A52" s="35" t="s">
        <v>171</v>
      </c>
      <c r="B52" s="36" t="s">
        <v>1021</v>
      </c>
      <c r="C52" s="39" t="s">
        <v>172</v>
      </c>
      <c r="D52" s="37" t="s">
        <v>74</v>
      </c>
      <c r="E52" s="38">
        <f>VLOOKUP(B52,'Rate Calc '!$F$9:$M$48,2,FALSE)</f>
        <v>0.8145</v>
      </c>
      <c r="F52" s="49">
        <f>VLOOKUP(B52,'Rate Calc '!$F$9:$M$48,3,FALSE)</f>
        <v>61.912594999999996</v>
      </c>
      <c r="G52" s="49">
        <f>VLOOKUP(B52,'Rate Calc '!$F$9:$M$48,4,FALSE)</f>
        <v>207.66861</v>
      </c>
      <c r="H52" s="49">
        <f>VLOOKUP(B52,'Rate Calc '!$F$9:$M$48,5,FALSE)</f>
        <v>163.72753</v>
      </c>
      <c r="I52" s="49">
        <f>VLOOKUP(B52,'Rate Calc '!$F$9:$M$48,6,FALSE)</f>
        <v>61.912594999999996</v>
      </c>
      <c r="J52" s="49">
        <f>VLOOKUP(B52,'Rate Calc '!$F$9:$M$48,7,FALSE)</f>
        <v>509.63483000000002</v>
      </c>
      <c r="K52" s="50">
        <f>VLOOKUP(B52,'Rate Calc '!$F$9:$M$48,8,FALSE)</f>
        <v>1086.4471450000001</v>
      </c>
    </row>
    <row r="53" spans="1:11" x14ac:dyDescent="0.3">
      <c r="A53" s="35" t="s">
        <v>173</v>
      </c>
      <c r="B53" s="36" t="s">
        <v>1021</v>
      </c>
      <c r="C53" s="39" t="s">
        <v>174</v>
      </c>
      <c r="D53" s="37" t="s">
        <v>74</v>
      </c>
      <c r="E53" s="38">
        <f>VLOOKUP(B53,'Rate Calc '!$F$9:$M$48,2,FALSE)</f>
        <v>0.8145</v>
      </c>
      <c r="F53" s="49">
        <f>VLOOKUP(B53,'Rate Calc '!$F$9:$M$48,3,FALSE)</f>
        <v>61.912594999999996</v>
      </c>
      <c r="G53" s="49">
        <f>VLOOKUP(B53,'Rate Calc '!$F$9:$M$48,4,FALSE)</f>
        <v>207.66861</v>
      </c>
      <c r="H53" s="49">
        <f>VLOOKUP(B53,'Rate Calc '!$F$9:$M$48,5,FALSE)</f>
        <v>163.72753</v>
      </c>
      <c r="I53" s="49">
        <f>VLOOKUP(B53,'Rate Calc '!$F$9:$M$48,6,FALSE)</f>
        <v>61.912594999999996</v>
      </c>
      <c r="J53" s="49">
        <f>VLOOKUP(B53,'Rate Calc '!$F$9:$M$48,7,FALSE)</f>
        <v>509.63483000000002</v>
      </c>
      <c r="K53" s="50">
        <f>VLOOKUP(B53,'Rate Calc '!$F$9:$M$48,8,FALSE)</f>
        <v>1086.4471450000001</v>
      </c>
    </row>
    <row r="54" spans="1:11" x14ac:dyDescent="0.3">
      <c r="A54" s="35" t="s">
        <v>175</v>
      </c>
      <c r="B54" s="36" t="s">
        <v>1026</v>
      </c>
      <c r="C54" s="39" t="s">
        <v>176</v>
      </c>
      <c r="D54" s="37" t="s">
        <v>89</v>
      </c>
      <c r="E54" s="38">
        <f>VLOOKUP(B54,'Rate Calc '!$F$9:$M$48,2,FALSE)</f>
        <v>0.93269999999999997</v>
      </c>
      <c r="F54" s="49">
        <f>VLOOKUP(B54,'Rate Calc '!$F$9:$M$48,3,FALSE)</f>
        <v>68.308396999999999</v>
      </c>
      <c r="G54" s="49">
        <f>VLOOKUP(B54,'Rate Calc '!$F$9:$M$48,4,FALSE)</f>
        <v>226.12908599999997</v>
      </c>
      <c r="H54" s="49">
        <f>VLOOKUP(B54,'Rate Calc '!$F$9:$M$48,5,FALSE)</f>
        <v>178.282678</v>
      </c>
      <c r="I54" s="49">
        <f>VLOOKUP(B54,'Rate Calc '!$F$9:$M$48,6,FALSE)</f>
        <v>68.308396999999999</v>
      </c>
      <c r="J54" s="49">
        <f>VLOOKUP(B54,'Rate Calc '!$F$9:$M$48,7,FALSE)</f>
        <v>551.06865800000003</v>
      </c>
      <c r="K54" s="50">
        <f>VLOOKUP(B54,'Rate Calc '!$F$9:$M$48,8,FALSE)</f>
        <v>1178.880727</v>
      </c>
    </row>
    <row r="55" spans="1:11" x14ac:dyDescent="0.3">
      <c r="A55" s="35" t="s">
        <v>177</v>
      </c>
      <c r="B55" s="36" t="s">
        <v>1021</v>
      </c>
      <c r="C55" s="39" t="s">
        <v>178</v>
      </c>
      <c r="D55" s="37" t="s">
        <v>74</v>
      </c>
      <c r="E55" s="38">
        <f>VLOOKUP(B55,'Rate Calc '!$F$9:$M$48,2,FALSE)</f>
        <v>0.8145</v>
      </c>
      <c r="F55" s="49">
        <f>VLOOKUP(B55,'Rate Calc '!$F$9:$M$48,3,FALSE)</f>
        <v>61.912594999999996</v>
      </c>
      <c r="G55" s="49">
        <f>VLOOKUP(B55,'Rate Calc '!$F$9:$M$48,4,FALSE)</f>
        <v>207.66861</v>
      </c>
      <c r="H55" s="49">
        <f>VLOOKUP(B55,'Rate Calc '!$F$9:$M$48,5,FALSE)</f>
        <v>163.72753</v>
      </c>
      <c r="I55" s="49">
        <f>VLOOKUP(B55,'Rate Calc '!$F$9:$M$48,6,FALSE)</f>
        <v>61.912594999999996</v>
      </c>
      <c r="J55" s="49">
        <f>VLOOKUP(B55,'Rate Calc '!$F$9:$M$48,7,FALSE)</f>
        <v>509.63483000000002</v>
      </c>
      <c r="K55" s="50">
        <f>VLOOKUP(B55,'Rate Calc '!$F$9:$M$48,8,FALSE)</f>
        <v>1086.4471450000001</v>
      </c>
    </row>
    <row r="56" spans="1:11" x14ac:dyDescent="0.3">
      <c r="A56" s="35" t="s">
        <v>179</v>
      </c>
      <c r="B56" s="36" t="s">
        <v>1021</v>
      </c>
      <c r="C56" s="39" t="s">
        <v>180</v>
      </c>
      <c r="D56" s="37" t="s">
        <v>74</v>
      </c>
      <c r="E56" s="38">
        <f>VLOOKUP(B56,'Rate Calc '!$F$9:$M$48,2,FALSE)</f>
        <v>0.8145</v>
      </c>
      <c r="F56" s="49">
        <f>VLOOKUP(B56,'Rate Calc '!$F$9:$M$48,3,FALSE)</f>
        <v>61.912594999999996</v>
      </c>
      <c r="G56" s="49">
        <f>VLOOKUP(B56,'Rate Calc '!$F$9:$M$48,4,FALSE)</f>
        <v>207.66861</v>
      </c>
      <c r="H56" s="49">
        <f>VLOOKUP(B56,'Rate Calc '!$F$9:$M$48,5,FALSE)</f>
        <v>163.72753</v>
      </c>
      <c r="I56" s="49">
        <f>VLOOKUP(B56,'Rate Calc '!$F$9:$M$48,6,FALSE)</f>
        <v>61.912594999999996</v>
      </c>
      <c r="J56" s="49">
        <f>VLOOKUP(B56,'Rate Calc '!$F$9:$M$48,7,FALSE)</f>
        <v>509.63483000000002</v>
      </c>
      <c r="K56" s="50">
        <f>VLOOKUP(B56,'Rate Calc '!$F$9:$M$48,8,FALSE)</f>
        <v>1086.4471450000001</v>
      </c>
    </row>
    <row r="57" spans="1:11" x14ac:dyDescent="0.3">
      <c r="A57" s="35" t="s">
        <v>181</v>
      </c>
      <c r="B57" s="36" t="s">
        <v>1021</v>
      </c>
      <c r="C57" s="39" t="s">
        <v>182</v>
      </c>
      <c r="D57" s="37" t="s">
        <v>74</v>
      </c>
      <c r="E57" s="38">
        <f>VLOOKUP(B57,'Rate Calc '!$F$9:$M$48,2,FALSE)</f>
        <v>0.8145</v>
      </c>
      <c r="F57" s="49">
        <f>VLOOKUP(B57,'Rate Calc '!$F$9:$M$48,3,FALSE)</f>
        <v>61.912594999999996</v>
      </c>
      <c r="G57" s="49">
        <f>VLOOKUP(B57,'Rate Calc '!$F$9:$M$48,4,FALSE)</f>
        <v>207.66861</v>
      </c>
      <c r="H57" s="49">
        <f>VLOOKUP(B57,'Rate Calc '!$F$9:$M$48,5,FALSE)</f>
        <v>163.72753</v>
      </c>
      <c r="I57" s="49">
        <f>VLOOKUP(B57,'Rate Calc '!$F$9:$M$48,6,FALSE)</f>
        <v>61.912594999999996</v>
      </c>
      <c r="J57" s="49">
        <f>VLOOKUP(B57,'Rate Calc '!$F$9:$M$48,7,FALSE)</f>
        <v>509.63483000000002</v>
      </c>
      <c r="K57" s="50">
        <f>VLOOKUP(B57,'Rate Calc '!$F$9:$M$48,8,FALSE)</f>
        <v>1086.4471450000001</v>
      </c>
    </row>
    <row r="58" spans="1:11" x14ac:dyDescent="0.3">
      <c r="A58" s="35" t="s">
        <v>183</v>
      </c>
      <c r="B58" s="36" t="s">
        <v>1026</v>
      </c>
      <c r="C58" s="39" t="s">
        <v>184</v>
      </c>
      <c r="D58" s="37" t="s">
        <v>89</v>
      </c>
      <c r="E58" s="38">
        <f>VLOOKUP(B58,'Rate Calc '!$F$9:$M$48,2,FALSE)</f>
        <v>0.93269999999999997</v>
      </c>
      <c r="F58" s="49">
        <f>VLOOKUP(B58,'Rate Calc '!$F$9:$M$48,3,FALSE)</f>
        <v>68.308396999999999</v>
      </c>
      <c r="G58" s="49">
        <f>VLOOKUP(B58,'Rate Calc '!$F$9:$M$48,4,FALSE)</f>
        <v>226.12908599999997</v>
      </c>
      <c r="H58" s="49">
        <f>VLOOKUP(B58,'Rate Calc '!$F$9:$M$48,5,FALSE)</f>
        <v>178.282678</v>
      </c>
      <c r="I58" s="49">
        <f>VLOOKUP(B58,'Rate Calc '!$F$9:$M$48,6,FALSE)</f>
        <v>68.308396999999999</v>
      </c>
      <c r="J58" s="49">
        <f>VLOOKUP(B58,'Rate Calc '!$F$9:$M$48,7,FALSE)</f>
        <v>551.06865800000003</v>
      </c>
      <c r="K58" s="50">
        <f>VLOOKUP(B58,'Rate Calc '!$F$9:$M$48,8,FALSE)</f>
        <v>1178.880727</v>
      </c>
    </row>
    <row r="59" spans="1:11" x14ac:dyDescent="0.3">
      <c r="A59" s="35" t="s">
        <v>185</v>
      </c>
      <c r="B59" s="36" t="s">
        <v>1024</v>
      </c>
      <c r="C59" s="39" t="s">
        <v>186</v>
      </c>
      <c r="D59" s="37" t="s">
        <v>89</v>
      </c>
      <c r="E59" s="38">
        <f>VLOOKUP(B59,'Rate Calc '!$F$9:$M$48,2,FALSE)</f>
        <v>0.92649999999999999</v>
      </c>
      <c r="F59" s="49">
        <f>VLOOKUP(B59,'Rate Calc '!$F$9:$M$48,3,FALSE)</f>
        <v>67.972915</v>
      </c>
      <c r="G59" s="49">
        <f>VLOOKUP(B59,'Rate Calc '!$F$9:$M$48,4,FALSE)</f>
        <v>225.16077000000001</v>
      </c>
      <c r="H59" s="49">
        <f>VLOOKUP(B59,'Rate Calc '!$F$9:$M$48,5,FALSE)</f>
        <v>177.51920999999999</v>
      </c>
      <c r="I59" s="49">
        <f>VLOOKUP(B59,'Rate Calc '!$F$9:$M$48,6,FALSE)</f>
        <v>67.972915</v>
      </c>
      <c r="J59" s="49">
        <f>VLOOKUP(B59,'Rate Calc '!$F$9:$M$48,7,FALSE)</f>
        <v>548.89530999999999</v>
      </c>
      <c r="K59" s="50">
        <f>VLOOKUP(B59,'Rate Calc '!$F$9:$M$48,8,FALSE)</f>
        <v>1174.0322649999998</v>
      </c>
    </row>
    <row r="60" spans="1:11" x14ac:dyDescent="0.3">
      <c r="A60" s="35" t="s">
        <v>187</v>
      </c>
      <c r="B60" s="36" t="s">
        <v>1021</v>
      </c>
      <c r="C60" s="39" t="s">
        <v>188</v>
      </c>
      <c r="D60" s="37" t="s">
        <v>74</v>
      </c>
      <c r="E60" s="38">
        <f>VLOOKUP(B60,'Rate Calc '!$F$9:$M$48,2,FALSE)</f>
        <v>0.8145</v>
      </c>
      <c r="F60" s="49">
        <f>VLOOKUP(B60,'Rate Calc '!$F$9:$M$48,3,FALSE)</f>
        <v>61.912594999999996</v>
      </c>
      <c r="G60" s="49">
        <f>VLOOKUP(B60,'Rate Calc '!$F$9:$M$48,4,FALSE)</f>
        <v>207.66861</v>
      </c>
      <c r="H60" s="49">
        <f>VLOOKUP(B60,'Rate Calc '!$F$9:$M$48,5,FALSE)</f>
        <v>163.72753</v>
      </c>
      <c r="I60" s="49">
        <f>VLOOKUP(B60,'Rate Calc '!$F$9:$M$48,6,FALSE)</f>
        <v>61.912594999999996</v>
      </c>
      <c r="J60" s="49">
        <f>VLOOKUP(B60,'Rate Calc '!$F$9:$M$48,7,FALSE)</f>
        <v>509.63483000000002</v>
      </c>
      <c r="K60" s="50">
        <f>VLOOKUP(B60,'Rate Calc '!$F$9:$M$48,8,FALSE)</f>
        <v>1086.4471450000001</v>
      </c>
    </row>
    <row r="61" spans="1:11" x14ac:dyDescent="0.3">
      <c r="A61" s="35" t="s">
        <v>189</v>
      </c>
      <c r="B61" s="36" t="s">
        <v>1023</v>
      </c>
      <c r="C61" s="39" t="s">
        <v>190</v>
      </c>
      <c r="D61" s="37" t="s">
        <v>89</v>
      </c>
      <c r="E61" s="38">
        <f>VLOOKUP(B61,'Rate Calc '!$F$9:$M$48,2,FALSE)</f>
        <v>0.92220000000000002</v>
      </c>
      <c r="F61" s="49">
        <f>VLOOKUP(B61,'Rate Calc '!$F$9:$M$48,3,FALSE)</f>
        <v>67.740241999999995</v>
      </c>
      <c r="G61" s="49">
        <f>VLOOKUP(B61,'Rate Calc '!$F$9:$M$48,4,FALSE)</f>
        <v>224.48919599999999</v>
      </c>
      <c r="H61" s="49">
        <f>VLOOKUP(B61,'Rate Calc '!$F$9:$M$48,5,FALSE)</f>
        <v>176.98970800000001</v>
      </c>
      <c r="I61" s="49">
        <f>VLOOKUP(B61,'Rate Calc '!$F$9:$M$48,6,FALSE)</f>
        <v>67.740241999999995</v>
      </c>
      <c r="J61" s="49">
        <f>VLOOKUP(B61,'Rate Calc '!$F$9:$M$48,7,FALSE)</f>
        <v>547.38798799999995</v>
      </c>
      <c r="K61" s="50">
        <f>VLOOKUP(B61,'Rate Calc '!$F$9:$M$48,8,FALSE)</f>
        <v>1170.6696219999999</v>
      </c>
    </row>
    <row r="62" spans="1:11" x14ac:dyDescent="0.3">
      <c r="A62" s="35" t="s">
        <v>191</v>
      </c>
      <c r="B62" s="36" t="s">
        <v>1021</v>
      </c>
      <c r="C62" s="39" t="s">
        <v>192</v>
      </c>
      <c r="D62" s="37" t="s">
        <v>74</v>
      </c>
      <c r="E62" s="38">
        <f>VLOOKUP(B62,'Rate Calc '!$F$9:$M$48,2,FALSE)</f>
        <v>0.8145</v>
      </c>
      <c r="F62" s="49">
        <f>VLOOKUP(B62,'Rate Calc '!$F$9:$M$48,3,FALSE)</f>
        <v>61.912594999999996</v>
      </c>
      <c r="G62" s="49">
        <f>VLOOKUP(B62,'Rate Calc '!$F$9:$M$48,4,FALSE)</f>
        <v>207.66861</v>
      </c>
      <c r="H62" s="49">
        <f>VLOOKUP(B62,'Rate Calc '!$F$9:$M$48,5,FALSE)</f>
        <v>163.72753</v>
      </c>
      <c r="I62" s="49">
        <f>VLOOKUP(B62,'Rate Calc '!$F$9:$M$48,6,FALSE)</f>
        <v>61.912594999999996</v>
      </c>
      <c r="J62" s="49">
        <f>VLOOKUP(B62,'Rate Calc '!$F$9:$M$48,7,FALSE)</f>
        <v>509.63483000000002</v>
      </c>
      <c r="K62" s="50">
        <f>VLOOKUP(B62,'Rate Calc '!$F$9:$M$48,8,FALSE)</f>
        <v>1086.4471450000001</v>
      </c>
    </row>
    <row r="63" spans="1:11" x14ac:dyDescent="0.3">
      <c r="A63" s="35" t="s">
        <v>193</v>
      </c>
      <c r="B63" s="36" t="s">
        <v>1021</v>
      </c>
      <c r="C63" s="39" t="s">
        <v>194</v>
      </c>
      <c r="D63" s="37" t="s">
        <v>74</v>
      </c>
      <c r="E63" s="38">
        <f>VLOOKUP(B63,'Rate Calc '!$F$9:$M$48,2,FALSE)</f>
        <v>0.8145</v>
      </c>
      <c r="F63" s="49">
        <f>VLOOKUP(B63,'Rate Calc '!$F$9:$M$48,3,FALSE)</f>
        <v>61.912594999999996</v>
      </c>
      <c r="G63" s="49">
        <f>VLOOKUP(B63,'Rate Calc '!$F$9:$M$48,4,FALSE)</f>
        <v>207.66861</v>
      </c>
      <c r="H63" s="49">
        <f>VLOOKUP(B63,'Rate Calc '!$F$9:$M$48,5,FALSE)</f>
        <v>163.72753</v>
      </c>
      <c r="I63" s="49">
        <f>VLOOKUP(B63,'Rate Calc '!$F$9:$M$48,6,FALSE)</f>
        <v>61.912594999999996</v>
      </c>
      <c r="J63" s="49">
        <f>VLOOKUP(B63,'Rate Calc '!$F$9:$M$48,7,FALSE)</f>
        <v>509.63483000000002</v>
      </c>
      <c r="K63" s="50">
        <f>VLOOKUP(B63,'Rate Calc '!$F$9:$M$48,8,FALSE)</f>
        <v>1086.4471450000001</v>
      </c>
    </row>
    <row r="64" spans="1:11" x14ac:dyDescent="0.3">
      <c r="A64" s="35" t="s">
        <v>195</v>
      </c>
      <c r="B64" s="36" t="s">
        <v>1029</v>
      </c>
      <c r="C64" s="39" t="s">
        <v>196</v>
      </c>
      <c r="D64" s="37" t="s">
        <v>89</v>
      </c>
      <c r="E64" s="38">
        <f>VLOOKUP(B64,'Rate Calc '!$F$9:$M$48,2,FALSE)</f>
        <v>0.88029999999999997</v>
      </c>
      <c r="F64" s="49">
        <f>VLOOKUP(B64,'Rate Calc '!$F$9:$M$48,3,FALSE)</f>
        <v>65.473033000000001</v>
      </c>
      <c r="G64" s="49">
        <f>VLOOKUP(B64,'Rate Calc '!$F$9:$M$48,4,FALSE)</f>
        <v>217.94525399999998</v>
      </c>
      <c r="H64" s="49">
        <f>VLOOKUP(B64,'Rate Calc '!$F$9:$M$48,5,FALSE)</f>
        <v>171.830142</v>
      </c>
      <c r="I64" s="49">
        <f>VLOOKUP(B64,'Rate Calc '!$F$9:$M$48,6,FALSE)</f>
        <v>65.473033000000001</v>
      </c>
      <c r="J64" s="49">
        <f>VLOOKUP(B64,'Rate Calc '!$F$9:$M$48,7,FALSE)</f>
        <v>532.70036200000004</v>
      </c>
      <c r="K64" s="50">
        <f>VLOOKUP(B64,'Rate Calc '!$F$9:$M$48,8,FALSE)</f>
        <v>1137.903403</v>
      </c>
    </row>
    <row r="65" spans="1:11" x14ac:dyDescent="0.3">
      <c r="A65" s="35" t="s">
        <v>197</v>
      </c>
      <c r="B65" s="36" t="s">
        <v>1021</v>
      </c>
      <c r="C65" s="39" t="s">
        <v>198</v>
      </c>
      <c r="D65" s="37" t="s">
        <v>74</v>
      </c>
      <c r="E65" s="38">
        <f>VLOOKUP(B65,'Rate Calc '!$F$9:$M$48,2,FALSE)</f>
        <v>0.8145</v>
      </c>
      <c r="F65" s="49">
        <f>VLOOKUP(B65,'Rate Calc '!$F$9:$M$48,3,FALSE)</f>
        <v>61.912594999999996</v>
      </c>
      <c r="G65" s="49">
        <f>VLOOKUP(B65,'Rate Calc '!$F$9:$M$48,4,FALSE)</f>
        <v>207.66861</v>
      </c>
      <c r="H65" s="49">
        <f>VLOOKUP(B65,'Rate Calc '!$F$9:$M$48,5,FALSE)</f>
        <v>163.72753</v>
      </c>
      <c r="I65" s="49">
        <f>VLOOKUP(B65,'Rate Calc '!$F$9:$M$48,6,FALSE)</f>
        <v>61.912594999999996</v>
      </c>
      <c r="J65" s="49">
        <f>VLOOKUP(B65,'Rate Calc '!$F$9:$M$48,7,FALSE)</f>
        <v>509.63483000000002</v>
      </c>
      <c r="K65" s="50">
        <f>VLOOKUP(B65,'Rate Calc '!$F$9:$M$48,8,FALSE)</f>
        <v>1086.4471450000001</v>
      </c>
    </row>
    <row r="66" spans="1:11" x14ac:dyDescent="0.3">
      <c r="A66" s="35" t="s">
        <v>199</v>
      </c>
      <c r="B66" s="36" t="s">
        <v>1025</v>
      </c>
      <c r="C66" s="39" t="s">
        <v>200</v>
      </c>
      <c r="D66" s="37" t="s">
        <v>89</v>
      </c>
      <c r="E66" s="38">
        <f>VLOOKUP(B66,'Rate Calc '!$F$9:$M$48,2,FALSE)</f>
        <v>0.86119999999999997</v>
      </c>
      <c r="F66" s="49">
        <f>VLOOKUP(B66,'Rate Calc '!$F$9:$M$48,3,FALSE)</f>
        <v>64.439532</v>
      </c>
      <c r="G66" s="49">
        <f>VLOOKUP(B66,'Rate Calc '!$F$9:$M$48,4,FALSE)</f>
        <v>214.96221600000001</v>
      </c>
      <c r="H66" s="49">
        <f>VLOOKUP(B66,'Rate Calc '!$F$9:$M$48,5,FALSE)</f>
        <v>169.47816799999998</v>
      </c>
      <c r="I66" s="49">
        <f>VLOOKUP(B66,'Rate Calc '!$F$9:$M$48,6,FALSE)</f>
        <v>64.439532</v>
      </c>
      <c r="J66" s="49">
        <f>VLOOKUP(B66,'Rate Calc '!$F$9:$M$48,7,FALSE)</f>
        <v>526.00504799999999</v>
      </c>
      <c r="K66" s="50">
        <f>VLOOKUP(B66,'Rate Calc '!$F$9:$M$48,8,FALSE)</f>
        <v>1122.9670120000001</v>
      </c>
    </row>
    <row r="67" spans="1:11" x14ac:dyDescent="0.3">
      <c r="A67" s="35" t="s">
        <v>201</v>
      </c>
      <c r="B67" s="36" t="s">
        <v>1021</v>
      </c>
      <c r="C67" s="39" t="s">
        <v>202</v>
      </c>
      <c r="D67" s="37" t="s">
        <v>74</v>
      </c>
      <c r="E67" s="38">
        <f>VLOOKUP(B67,'Rate Calc '!$F$9:$M$48,2,FALSE)</f>
        <v>0.8145</v>
      </c>
      <c r="F67" s="49">
        <f>VLOOKUP(B67,'Rate Calc '!$F$9:$M$48,3,FALSE)</f>
        <v>61.912594999999996</v>
      </c>
      <c r="G67" s="49">
        <f>VLOOKUP(B67,'Rate Calc '!$F$9:$M$48,4,FALSE)</f>
        <v>207.66861</v>
      </c>
      <c r="H67" s="49">
        <f>VLOOKUP(B67,'Rate Calc '!$F$9:$M$48,5,FALSE)</f>
        <v>163.72753</v>
      </c>
      <c r="I67" s="49">
        <f>VLOOKUP(B67,'Rate Calc '!$F$9:$M$48,6,FALSE)</f>
        <v>61.912594999999996</v>
      </c>
      <c r="J67" s="49">
        <f>VLOOKUP(B67,'Rate Calc '!$F$9:$M$48,7,FALSE)</f>
        <v>509.63483000000002</v>
      </c>
      <c r="K67" s="50">
        <f>VLOOKUP(B67,'Rate Calc '!$F$9:$M$48,8,FALSE)</f>
        <v>1086.4471450000001</v>
      </c>
    </row>
    <row r="68" spans="1:11" x14ac:dyDescent="0.3">
      <c r="A68" s="35" t="s">
        <v>203</v>
      </c>
      <c r="B68" s="36" t="s">
        <v>1021</v>
      </c>
      <c r="C68" s="39" t="s">
        <v>204</v>
      </c>
      <c r="D68" s="37" t="s">
        <v>74</v>
      </c>
      <c r="E68" s="38">
        <f>VLOOKUP(B68,'Rate Calc '!$F$9:$M$48,2,FALSE)</f>
        <v>0.8145</v>
      </c>
      <c r="F68" s="49">
        <f>VLOOKUP(B68,'Rate Calc '!$F$9:$M$48,3,FALSE)</f>
        <v>61.912594999999996</v>
      </c>
      <c r="G68" s="49">
        <f>VLOOKUP(B68,'Rate Calc '!$F$9:$M$48,4,FALSE)</f>
        <v>207.66861</v>
      </c>
      <c r="H68" s="49">
        <f>VLOOKUP(B68,'Rate Calc '!$F$9:$M$48,5,FALSE)</f>
        <v>163.72753</v>
      </c>
      <c r="I68" s="49">
        <f>VLOOKUP(B68,'Rate Calc '!$F$9:$M$48,6,FALSE)</f>
        <v>61.912594999999996</v>
      </c>
      <c r="J68" s="49">
        <f>VLOOKUP(B68,'Rate Calc '!$F$9:$M$48,7,FALSE)</f>
        <v>509.63483000000002</v>
      </c>
      <c r="K68" s="50">
        <f>VLOOKUP(B68,'Rate Calc '!$F$9:$M$48,8,FALSE)</f>
        <v>1086.4471450000001</v>
      </c>
    </row>
    <row r="69" spans="1:11" x14ac:dyDescent="0.3">
      <c r="A69" s="35" t="s">
        <v>205</v>
      </c>
      <c r="B69" s="36" t="s">
        <v>1021</v>
      </c>
      <c r="C69" s="39" t="s">
        <v>206</v>
      </c>
      <c r="D69" s="37" t="s">
        <v>74</v>
      </c>
      <c r="E69" s="38">
        <f>VLOOKUP(B69,'Rate Calc '!$F$9:$M$48,2,FALSE)</f>
        <v>0.8145</v>
      </c>
      <c r="F69" s="49">
        <f>VLOOKUP(B69,'Rate Calc '!$F$9:$M$48,3,FALSE)</f>
        <v>61.912594999999996</v>
      </c>
      <c r="G69" s="49">
        <f>VLOOKUP(B69,'Rate Calc '!$F$9:$M$48,4,FALSE)</f>
        <v>207.66861</v>
      </c>
      <c r="H69" s="49">
        <f>VLOOKUP(B69,'Rate Calc '!$F$9:$M$48,5,FALSE)</f>
        <v>163.72753</v>
      </c>
      <c r="I69" s="49">
        <f>VLOOKUP(B69,'Rate Calc '!$F$9:$M$48,6,FALSE)</f>
        <v>61.912594999999996</v>
      </c>
      <c r="J69" s="49">
        <f>VLOOKUP(B69,'Rate Calc '!$F$9:$M$48,7,FALSE)</f>
        <v>509.63483000000002</v>
      </c>
      <c r="K69" s="50">
        <f>VLOOKUP(B69,'Rate Calc '!$F$9:$M$48,8,FALSE)</f>
        <v>1086.4471450000001</v>
      </c>
    </row>
    <row r="70" spans="1:11" x14ac:dyDescent="0.3">
      <c r="A70" s="35" t="s">
        <v>207</v>
      </c>
      <c r="B70" s="36" t="s">
        <v>1021</v>
      </c>
      <c r="C70" s="39" t="s">
        <v>208</v>
      </c>
      <c r="D70" s="37" t="s">
        <v>74</v>
      </c>
      <c r="E70" s="38">
        <f>VLOOKUP(B70,'Rate Calc '!$F$9:$M$48,2,FALSE)</f>
        <v>0.8145</v>
      </c>
      <c r="F70" s="49">
        <f>VLOOKUP(B70,'Rate Calc '!$F$9:$M$48,3,FALSE)</f>
        <v>61.912594999999996</v>
      </c>
      <c r="G70" s="49">
        <f>VLOOKUP(B70,'Rate Calc '!$F$9:$M$48,4,FALSE)</f>
        <v>207.66861</v>
      </c>
      <c r="H70" s="49">
        <f>VLOOKUP(B70,'Rate Calc '!$F$9:$M$48,5,FALSE)</f>
        <v>163.72753</v>
      </c>
      <c r="I70" s="49">
        <f>VLOOKUP(B70,'Rate Calc '!$F$9:$M$48,6,FALSE)</f>
        <v>61.912594999999996</v>
      </c>
      <c r="J70" s="49">
        <f>VLOOKUP(B70,'Rate Calc '!$F$9:$M$48,7,FALSE)</f>
        <v>509.63483000000002</v>
      </c>
      <c r="K70" s="50">
        <f>VLOOKUP(B70,'Rate Calc '!$F$9:$M$48,8,FALSE)</f>
        <v>1086.4471450000001</v>
      </c>
    </row>
    <row r="71" spans="1:11" x14ac:dyDescent="0.3">
      <c r="A71" s="35" t="s">
        <v>209</v>
      </c>
      <c r="B71" s="36" t="s">
        <v>1021</v>
      </c>
      <c r="C71" s="39" t="s">
        <v>210</v>
      </c>
      <c r="D71" s="37" t="s">
        <v>74</v>
      </c>
      <c r="E71" s="38">
        <f>VLOOKUP(B71,'Rate Calc '!$F$9:$M$48,2,FALSE)</f>
        <v>0.8145</v>
      </c>
      <c r="F71" s="49">
        <f>VLOOKUP(B71,'Rate Calc '!$F$9:$M$48,3,FALSE)</f>
        <v>61.912594999999996</v>
      </c>
      <c r="G71" s="49">
        <f>VLOOKUP(B71,'Rate Calc '!$F$9:$M$48,4,FALSE)</f>
        <v>207.66861</v>
      </c>
      <c r="H71" s="49">
        <f>VLOOKUP(B71,'Rate Calc '!$F$9:$M$48,5,FALSE)</f>
        <v>163.72753</v>
      </c>
      <c r="I71" s="49">
        <f>VLOOKUP(B71,'Rate Calc '!$F$9:$M$48,6,FALSE)</f>
        <v>61.912594999999996</v>
      </c>
      <c r="J71" s="49">
        <f>VLOOKUP(B71,'Rate Calc '!$F$9:$M$48,7,FALSE)</f>
        <v>509.63483000000002</v>
      </c>
      <c r="K71" s="50">
        <f>VLOOKUP(B71,'Rate Calc '!$F$9:$M$48,8,FALSE)</f>
        <v>1086.4471450000001</v>
      </c>
    </row>
    <row r="72" spans="1:11" x14ac:dyDescent="0.3">
      <c r="A72" s="35" t="s">
        <v>211</v>
      </c>
      <c r="B72" s="36" t="s">
        <v>1040</v>
      </c>
      <c r="C72" s="39" t="s">
        <v>212</v>
      </c>
      <c r="D72" s="37" t="s">
        <v>89</v>
      </c>
      <c r="E72" s="38">
        <f>VLOOKUP(B72,'Rate Calc '!$F$9:$M$48,2,FALSE)</f>
        <v>0.87819999999999998</v>
      </c>
      <c r="F72" s="49">
        <f>VLOOKUP(B72,'Rate Calc '!$F$9:$M$48,3,FALSE)</f>
        <v>65.359402000000003</v>
      </c>
      <c r="G72" s="49">
        <f>VLOOKUP(B72,'Rate Calc '!$F$9:$M$48,4,FALSE)</f>
        <v>217.617276</v>
      </c>
      <c r="H72" s="49">
        <f>VLOOKUP(B72,'Rate Calc '!$F$9:$M$48,5,FALSE)</f>
        <v>171.57154800000001</v>
      </c>
      <c r="I72" s="49">
        <f>VLOOKUP(B72,'Rate Calc '!$F$9:$M$48,6,FALSE)</f>
        <v>65.359402000000003</v>
      </c>
      <c r="J72" s="49">
        <f>VLOOKUP(B72,'Rate Calc '!$F$9:$M$48,7,FALSE)</f>
        <v>531.96422800000005</v>
      </c>
      <c r="K72" s="50">
        <f>VLOOKUP(B72,'Rate Calc '!$F$9:$M$48,8,FALSE)</f>
        <v>1136.261182</v>
      </c>
    </row>
    <row r="73" spans="1:11" x14ac:dyDescent="0.3">
      <c r="A73" s="35" t="s">
        <v>213</v>
      </c>
      <c r="B73" s="36" t="s">
        <v>1021</v>
      </c>
      <c r="C73" s="39" t="s">
        <v>214</v>
      </c>
      <c r="D73" s="37" t="s">
        <v>74</v>
      </c>
      <c r="E73" s="38">
        <f>VLOOKUP(B73,'Rate Calc '!$F$9:$M$48,2,FALSE)</f>
        <v>0.8145</v>
      </c>
      <c r="F73" s="49">
        <f>VLOOKUP(B73,'Rate Calc '!$F$9:$M$48,3,FALSE)</f>
        <v>61.912594999999996</v>
      </c>
      <c r="G73" s="49">
        <f>VLOOKUP(B73,'Rate Calc '!$F$9:$M$48,4,FALSE)</f>
        <v>207.66861</v>
      </c>
      <c r="H73" s="49">
        <f>VLOOKUP(B73,'Rate Calc '!$F$9:$M$48,5,FALSE)</f>
        <v>163.72753</v>
      </c>
      <c r="I73" s="49">
        <f>VLOOKUP(B73,'Rate Calc '!$F$9:$M$48,6,FALSE)</f>
        <v>61.912594999999996</v>
      </c>
      <c r="J73" s="49">
        <f>VLOOKUP(B73,'Rate Calc '!$F$9:$M$48,7,FALSE)</f>
        <v>509.63483000000002</v>
      </c>
      <c r="K73" s="50">
        <f>VLOOKUP(B73,'Rate Calc '!$F$9:$M$48,8,FALSE)</f>
        <v>1086.4471450000001</v>
      </c>
    </row>
    <row r="74" spans="1:11" x14ac:dyDescent="0.3">
      <c r="A74" s="35" t="s">
        <v>215</v>
      </c>
      <c r="B74" s="36" t="s">
        <v>1021</v>
      </c>
      <c r="C74" s="39" t="s">
        <v>216</v>
      </c>
      <c r="D74" s="37" t="s">
        <v>74</v>
      </c>
      <c r="E74" s="38">
        <f>VLOOKUP(B74,'Rate Calc '!$F$9:$M$48,2,FALSE)</f>
        <v>0.8145</v>
      </c>
      <c r="F74" s="49">
        <f>VLOOKUP(B74,'Rate Calc '!$F$9:$M$48,3,FALSE)</f>
        <v>61.912594999999996</v>
      </c>
      <c r="G74" s="49">
        <f>VLOOKUP(B74,'Rate Calc '!$F$9:$M$48,4,FALSE)</f>
        <v>207.66861</v>
      </c>
      <c r="H74" s="49">
        <f>VLOOKUP(B74,'Rate Calc '!$F$9:$M$48,5,FALSE)</f>
        <v>163.72753</v>
      </c>
      <c r="I74" s="49">
        <f>VLOOKUP(B74,'Rate Calc '!$F$9:$M$48,6,FALSE)</f>
        <v>61.912594999999996</v>
      </c>
      <c r="J74" s="49">
        <f>VLOOKUP(B74,'Rate Calc '!$F$9:$M$48,7,FALSE)</f>
        <v>509.63483000000002</v>
      </c>
      <c r="K74" s="50">
        <f>VLOOKUP(B74,'Rate Calc '!$F$9:$M$48,8,FALSE)</f>
        <v>1086.4471450000001</v>
      </c>
    </row>
    <row r="75" spans="1:11" x14ac:dyDescent="0.3">
      <c r="A75" s="40" t="s">
        <v>217</v>
      </c>
      <c r="B75" s="36" t="s">
        <v>1040</v>
      </c>
      <c r="C75" s="39" t="s">
        <v>218</v>
      </c>
      <c r="D75" s="37" t="s">
        <v>89</v>
      </c>
      <c r="E75" s="38">
        <f>VLOOKUP(B75,'Rate Calc '!$F$9:$M$48,2,FALSE)</f>
        <v>0.87819999999999998</v>
      </c>
      <c r="F75" s="49">
        <f>VLOOKUP(B75,'Rate Calc '!$F$9:$M$48,3,FALSE)</f>
        <v>65.359402000000003</v>
      </c>
      <c r="G75" s="49">
        <f>VLOOKUP(B75,'Rate Calc '!$F$9:$M$48,4,FALSE)</f>
        <v>217.617276</v>
      </c>
      <c r="H75" s="49">
        <f>VLOOKUP(B75,'Rate Calc '!$F$9:$M$48,5,FALSE)</f>
        <v>171.57154800000001</v>
      </c>
      <c r="I75" s="49">
        <f>VLOOKUP(B75,'Rate Calc '!$F$9:$M$48,6,FALSE)</f>
        <v>65.359402000000003</v>
      </c>
      <c r="J75" s="49">
        <f>VLOOKUP(B75,'Rate Calc '!$F$9:$M$48,7,FALSE)</f>
        <v>531.96422800000005</v>
      </c>
      <c r="K75" s="50">
        <f>VLOOKUP(B75,'Rate Calc '!$F$9:$M$48,8,FALSE)</f>
        <v>1136.261182</v>
      </c>
    </row>
    <row r="76" spans="1:11" x14ac:dyDescent="0.3">
      <c r="A76" s="40" t="s">
        <v>219</v>
      </c>
      <c r="B76" s="36" t="s">
        <v>1021</v>
      </c>
      <c r="C76" s="39" t="s">
        <v>220</v>
      </c>
      <c r="D76" s="37" t="s">
        <v>74</v>
      </c>
      <c r="E76" s="38">
        <f>VLOOKUP(B76,'Rate Calc '!$F$9:$M$48,2,FALSE)</f>
        <v>0.8145</v>
      </c>
      <c r="F76" s="49">
        <f>VLOOKUP(B76,'Rate Calc '!$F$9:$M$48,3,FALSE)</f>
        <v>61.912594999999996</v>
      </c>
      <c r="G76" s="49">
        <f>VLOOKUP(B76,'Rate Calc '!$F$9:$M$48,4,FALSE)</f>
        <v>207.66861</v>
      </c>
      <c r="H76" s="49">
        <f>VLOOKUP(B76,'Rate Calc '!$F$9:$M$48,5,FALSE)</f>
        <v>163.72753</v>
      </c>
      <c r="I76" s="49">
        <f>VLOOKUP(B76,'Rate Calc '!$F$9:$M$48,6,FALSE)</f>
        <v>61.912594999999996</v>
      </c>
      <c r="J76" s="49">
        <f>VLOOKUP(B76,'Rate Calc '!$F$9:$M$48,7,FALSE)</f>
        <v>509.63483000000002</v>
      </c>
      <c r="K76" s="50">
        <f>VLOOKUP(B76,'Rate Calc '!$F$9:$M$48,8,FALSE)</f>
        <v>1086.4471450000001</v>
      </c>
    </row>
    <row r="77" spans="1:11" x14ac:dyDescent="0.3">
      <c r="A77" s="40" t="s">
        <v>221</v>
      </c>
      <c r="B77" s="36" t="s">
        <v>1028</v>
      </c>
      <c r="C77" s="39" t="s">
        <v>222</v>
      </c>
      <c r="D77" s="37" t="s">
        <v>89</v>
      </c>
      <c r="E77" s="38">
        <f>VLOOKUP(B77,'Rate Calc '!$F$9:$M$48,2,FALSE)</f>
        <v>0.86499999999999999</v>
      </c>
      <c r="F77" s="49">
        <f>VLOOKUP(B77,'Rate Calc '!$F$9:$M$48,3,FALSE)</f>
        <v>64.645150000000001</v>
      </c>
      <c r="G77" s="49">
        <f>VLOOKUP(B77,'Rate Calc '!$F$9:$M$48,4,FALSE)</f>
        <v>215.5557</v>
      </c>
      <c r="H77" s="49">
        <f>VLOOKUP(B77,'Rate Calc '!$F$9:$M$48,5,FALSE)</f>
        <v>169.9461</v>
      </c>
      <c r="I77" s="49">
        <f>VLOOKUP(B77,'Rate Calc '!$F$9:$M$48,6,FALSE)</f>
        <v>64.645150000000001</v>
      </c>
      <c r="J77" s="49">
        <f>VLOOKUP(B77,'Rate Calc '!$F$9:$M$48,7,FALSE)</f>
        <v>527.33709999999996</v>
      </c>
      <c r="K77" s="50">
        <f>VLOOKUP(B77,'Rate Calc '!$F$9:$M$48,8,FALSE)</f>
        <v>1125.9386500000001</v>
      </c>
    </row>
    <row r="78" spans="1:11" x14ac:dyDescent="0.3">
      <c r="A78" s="40" t="s">
        <v>70</v>
      </c>
      <c r="B78" s="36" t="s">
        <v>1021</v>
      </c>
      <c r="C78" s="39" t="s">
        <v>223</v>
      </c>
      <c r="D78" s="37" t="s">
        <v>74</v>
      </c>
      <c r="E78" s="38">
        <f>VLOOKUP(B78,'Rate Calc '!$F$9:$M$48,2,FALSE)</f>
        <v>0.8145</v>
      </c>
      <c r="F78" s="49">
        <f>VLOOKUP(B78,'Rate Calc '!$F$9:$M$48,3,FALSE)</f>
        <v>61.912594999999996</v>
      </c>
      <c r="G78" s="49">
        <f>VLOOKUP(B78,'Rate Calc '!$F$9:$M$48,4,FALSE)</f>
        <v>207.66861</v>
      </c>
      <c r="H78" s="49">
        <f>VLOOKUP(B78,'Rate Calc '!$F$9:$M$48,5,FALSE)</f>
        <v>163.72753</v>
      </c>
      <c r="I78" s="49">
        <f>VLOOKUP(B78,'Rate Calc '!$F$9:$M$48,6,FALSE)</f>
        <v>61.912594999999996</v>
      </c>
      <c r="J78" s="49">
        <f>VLOOKUP(B78,'Rate Calc '!$F$9:$M$48,7,FALSE)</f>
        <v>509.63483000000002</v>
      </c>
      <c r="K78" s="50">
        <f>VLOOKUP(B78,'Rate Calc '!$F$9:$M$48,8,FALSE)</f>
        <v>1086.4471450000001</v>
      </c>
    </row>
    <row r="79" spans="1:11" x14ac:dyDescent="0.3">
      <c r="A79" s="40" t="s">
        <v>224</v>
      </c>
      <c r="B79" s="36" t="s">
        <v>1021</v>
      </c>
      <c r="C79" s="39" t="s">
        <v>225</v>
      </c>
      <c r="D79" s="37" t="s">
        <v>74</v>
      </c>
      <c r="E79" s="38">
        <f>VLOOKUP(B79,'Rate Calc '!$F$9:$M$48,2,FALSE)</f>
        <v>0.8145</v>
      </c>
      <c r="F79" s="49">
        <f>VLOOKUP(B79,'Rate Calc '!$F$9:$M$48,3,FALSE)</f>
        <v>61.912594999999996</v>
      </c>
      <c r="G79" s="49">
        <f>VLOOKUP(B79,'Rate Calc '!$F$9:$M$48,4,FALSE)</f>
        <v>207.66861</v>
      </c>
      <c r="H79" s="49">
        <f>VLOOKUP(B79,'Rate Calc '!$F$9:$M$48,5,FALSE)</f>
        <v>163.72753</v>
      </c>
      <c r="I79" s="49">
        <f>VLOOKUP(B79,'Rate Calc '!$F$9:$M$48,6,FALSE)</f>
        <v>61.912594999999996</v>
      </c>
      <c r="J79" s="49">
        <f>VLOOKUP(B79,'Rate Calc '!$F$9:$M$48,7,FALSE)</f>
        <v>509.63483000000002</v>
      </c>
      <c r="K79" s="50">
        <f>VLOOKUP(B79,'Rate Calc '!$F$9:$M$48,8,FALSE)</f>
        <v>1086.4471450000001</v>
      </c>
    </row>
    <row r="80" spans="1:11" x14ac:dyDescent="0.3">
      <c r="A80" s="40" t="s">
        <v>226</v>
      </c>
      <c r="B80" s="36" t="s">
        <v>1021</v>
      </c>
      <c r="C80" s="39" t="s">
        <v>227</v>
      </c>
      <c r="D80" s="37" t="s">
        <v>74</v>
      </c>
      <c r="E80" s="38">
        <f>VLOOKUP(B80,'Rate Calc '!$F$9:$M$48,2,FALSE)</f>
        <v>0.8145</v>
      </c>
      <c r="F80" s="49">
        <f>VLOOKUP(B80,'Rate Calc '!$F$9:$M$48,3,FALSE)</f>
        <v>61.912594999999996</v>
      </c>
      <c r="G80" s="49">
        <f>VLOOKUP(B80,'Rate Calc '!$F$9:$M$48,4,FALSE)</f>
        <v>207.66861</v>
      </c>
      <c r="H80" s="49">
        <f>VLOOKUP(B80,'Rate Calc '!$F$9:$M$48,5,FALSE)</f>
        <v>163.72753</v>
      </c>
      <c r="I80" s="49">
        <f>VLOOKUP(B80,'Rate Calc '!$F$9:$M$48,6,FALSE)</f>
        <v>61.912594999999996</v>
      </c>
      <c r="J80" s="49">
        <f>VLOOKUP(B80,'Rate Calc '!$F$9:$M$48,7,FALSE)</f>
        <v>509.63483000000002</v>
      </c>
      <c r="K80" s="50">
        <f>VLOOKUP(B80,'Rate Calc '!$F$9:$M$48,8,FALSE)</f>
        <v>1086.4471450000001</v>
      </c>
    </row>
    <row r="81" spans="1:11" x14ac:dyDescent="0.3">
      <c r="A81" s="40" t="s">
        <v>228</v>
      </c>
      <c r="B81" s="36" t="s">
        <v>1021</v>
      </c>
      <c r="C81" s="39" t="s">
        <v>229</v>
      </c>
      <c r="D81" s="37" t="s">
        <v>74</v>
      </c>
      <c r="E81" s="38">
        <f>VLOOKUP(B81,'Rate Calc '!$F$9:$M$48,2,FALSE)</f>
        <v>0.8145</v>
      </c>
      <c r="F81" s="49">
        <f>VLOOKUP(B81,'Rate Calc '!$F$9:$M$48,3,FALSE)</f>
        <v>61.912594999999996</v>
      </c>
      <c r="G81" s="49">
        <f>VLOOKUP(B81,'Rate Calc '!$F$9:$M$48,4,FALSE)</f>
        <v>207.66861</v>
      </c>
      <c r="H81" s="49">
        <f>VLOOKUP(B81,'Rate Calc '!$F$9:$M$48,5,FALSE)</f>
        <v>163.72753</v>
      </c>
      <c r="I81" s="49">
        <f>VLOOKUP(B81,'Rate Calc '!$F$9:$M$48,6,FALSE)</f>
        <v>61.912594999999996</v>
      </c>
      <c r="J81" s="49">
        <f>VLOOKUP(B81,'Rate Calc '!$F$9:$M$48,7,FALSE)</f>
        <v>509.63483000000002</v>
      </c>
      <c r="K81" s="50">
        <f>VLOOKUP(B81,'Rate Calc '!$F$9:$M$48,8,FALSE)</f>
        <v>1086.4471450000001</v>
      </c>
    </row>
    <row r="82" spans="1:11" x14ac:dyDescent="0.3">
      <c r="A82" s="40" t="s">
        <v>230</v>
      </c>
      <c r="B82" s="36" t="s">
        <v>1021</v>
      </c>
      <c r="C82" s="39" t="s">
        <v>231</v>
      </c>
      <c r="D82" s="37" t="s">
        <v>74</v>
      </c>
      <c r="E82" s="38">
        <f>VLOOKUP(B82,'Rate Calc '!$F$9:$M$48,2,FALSE)</f>
        <v>0.8145</v>
      </c>
      <c r="F82" s="49">
        <f>VLOOKUP(B82,'Rate Calc '!$F$9:$M$48,3,FALSE)</f>
        <v>61.912594999999996</v>
      </c>
      <c r="G82" s="49">
        <f>VLOOKUP(B82,'Rate Calc '!$F$9:$M$48,4,FALSE)</f>
        <v>207.66861</v>
      </c>
      <c r="H82" s="49">
        <f>VLOOKUP(B82,'Rate Calc '!$F$9:$M$48,5,FALSE)</f>
        <v>163.72753</v>
      </c>
      <c r="I82" s="49">
        <f>VLOOKUP(B82,'Rate Calc '!$F$9:$M$48,6,FALSE)</f>
        <v>61.912594999999996</v>
      </c>
      <c r="J82" s="49">
        <f>VLOOKUP(B82,'Rate Calc '!$F$9:$M$48,7,FALSE)</f>
        <v>509.63483000000002</v>
      </c>
      <c r="K82" s="50">
        <f>VLOOKUP(B82,'Rate Calc '!$F$9:$M$48,8,FALSE)</f>
        <v>1086.4471450000001</v>
      </c>
    </row>
    <row r="83" spans="1:11" x14ac:dyDescent="0.3">
      <c r="A83" s="40" t="s">
        <v>232</v>
      </c>
      <c r="B83" s="36" t="s">
        <v>1021</v>
      </c>
      <c r="C83" s="39" t="s">
        <v>233</v>
      </c>
      <c r="D83" s="37" t="s">
        <v>74</v>
      </c>
      <c r="E83" s="38">
        <f>VLOOKUP(B83,'Rate Calc '!$F$9:$M$48,2,FALSE)</f>
        <v>0.8145</v>
      </c>
      <c r="F83" s="49">
        <f>VLOOKUP(B83,'Rate Calc '!$F$9:$M$48,3,FALSE)</f>
        <v>61.912594999999996</v>
      </c>
      <c r="G83" s="49">
        <f>VLOOKUP(B83,'Rate Calc '!$F$9:$M$48,4,FALSE)</f>
        <v>207.66861</v>
      </c>
      <c r="H83" s="49">
        <f>VLOOKUP(B83,'Rate Calc '!$F$9:$M$48,5,FALSE)</f>
        <v>163.72753</v>
      </c>
      <c r="I83" s="49">
        <f>VLOOKUP(B83,'Rate Calc '!$F$9:$M$48,6,FALSE)</f>
        <v>61.912594999999996</v>
      </c>
      <c r="J83" s="49">
        <f>VLOOKUP(B83,'Rate Calc '!$F$9:$M$48,7,FALSE)</f>
        <v>509.63483000000002</v>
      </c>
      <c r="K83" s="50">
        <f>VLOOKUP(B83,'Rate Calc '!$F$9:$M$48,8,FALSE)</f>
        <v>1086.4471450000001</v>
      </c>
    </row>
    <row r="84" spans="1:11" x14ac:dyDescent="0.3">
      <c r="A84" s="35" t="s">
        <v>234</v>
      </c>
      <c r="B84" s="36" t="s">
        <v>1026</v>
      </c>
      <c r="C84" s="39" t="s">
        <v>235</v>
      </c>
      <c r="D84" s="37" t="s">
        <v>89</v>
      </c>
      <c r="E84" s="38">
        <f>VLOOKUP(B84,'Rate Calc '!$F$9:$M$48,2,FALSE)</f>
        <v>0.93269999999999997</v>
      </c>
      <c r="F84" s="49">
        <f>VLOOKUP(B84,'Rate Calc '!$F$9:$M$48,3,FALSE)</f>
        <v>68.308396999999999</v>
      </c>
      <c r="G84" s="49">
        <f>VLOOKUP(B84,'Rate Calc '!$F$9:$M$48,4,FALSE)</f>
        <v>226.12908599999997</v>
      </c>
      <c r="H84" s="49">
        <f>VLOOKUP(B84,'Rate Calc '!$F$9:$M$48,5,FALSE)</f>
        <v>178.282678</v>
      </c>
      <c r="I84" s="49">
        <f>VLOOKUP(B84,'Rate Calc '!$F$9:$M$48,6,FALSE)</f>
        <v>68.308396999999999</v>
      </c>
      <c r="J84" s="49">
        <f>VLOOKUP(B84,'Rate Calc '!$F$9:$M$48,7,FALSE)</f>
        <v>551.06865800000003</v>
      </c>
      <c r="K84" s="50">
        <f>VLOOKUP(B84,'Rate Calc '!$F$9:$M$48,8,FALSE)</f>
        <v>1178.880727</v>
      </c>
    </row>
    <row r="85" spans="1:11" x14ac:dyDescent="0.3">
      <c r="A85" s="35" t="s">
        <v>236</v>
      </c>
      <c r="B85" s="36" t="s">
        <v>1021</v>
      </c>
      <c r="C85" s="39" t="s">
        <v>237</v>
      </c>
      <c r="D85" s="37" t="s">
        <v>74</v>
      </c>
      <c r="E85" s="38">
        <f>VLOOKUP(B85,'Rate Calc '!$F$9:$M$48,2,FALSE)</f>
        <v>0.8145</v>
      </c>
      <c r="F85" s="49">
        <f>VLOOKUP(B85,'Rate Calc '!$F$9:$M$48,3,FALSE)</f>
        <v>61.912594999999996</v>
      </c>
      <c r="G85" s="49">
        <f>VLOOKUP(B85,'Rate Calc '!$F$9:$M$48,4,FALSE)</f>
        <v>207.66861</v>
      </c>
      <c r="H85" s="49">
        <f>VLOOKUP(B85,'Rate Calc '!$F$9:$M$48,5,FALSE)</f>
        <v>163.72753</v>
      </c>
      <c r="I85" s="49">
        <f>VLOOKUP(B85,'Rate Calc '!$F$9:$M$48,6,FALSE)</f>
        <v>61.912594999999996</v>
      </c>
      <c r="J85" s="49">
        <f>VLOOKUP(B85,'Rate Calc '!$F$9:$M$48,7,FALSE)</f>
        <v>509.63483000000002</v>
      </c>
      <c r="K85" s="50">
        <f>VLOOKUP(B85,'Rate Calc '!$F$9:$M$48,8,FALSE)</f>
        <v>1086.4471450000001</v>
      </c>
    </row>
    <row r="86" spans="1:11" x14ac:dyDescent="0.3">
      <c r="A86" s="35" t="s">
        <v>238</v>
      </c>
      <c r="B86" s="36" t="s">
        <v>1021</v>
      </c>
      <c r="C86" s="39" t="s">
        <v>239</v>
      </c>
      <c r="D86" s="37" t="s">
        <v>74</v>
      </c>
      <c r="E86" s="38">
        <f>VLOOKUP(B86,'Rate Calc '!$F$9:$M$48,2,FALSE)</f>
        <v>0.8145</v>
      </c>
      <c r="F86" s="49">
        <f>VLOOKUP(B86,'Rate Calc '!$F$9:$M$48,3,FALSE)</f>
        <v>61.912594999999996</v>
      </c>
      <c r="G86" s="49">
        <f>VLOOKUP(B86,'Rate Calc '!$F$9:$M$48,4,FALSE)</f>
        <v>207.66861</v>
      </c>
      <c r="H86" s="49">
        <f>VLOOKUP(B86,'Rate Calc '!$F$9:$M$48,5,FALSE)</f>
        <v>163.72753</v>
      </c>
      <c r="I86" s="49">
        <f>VLOOKUP(B86,'Rate Calc '!$F$9:$M$48,6,FALSE)</f>
        <v>61.912594999999996</v>
      </c>
      <c r="J86" s="49">
        <f>VLOOKUP(B86,'Rate Calc '!$F$9:$M$48,7,FALSE)</f>
        <v>509.63483000000002</v>
      </c>
      <c r="K86" s="50">
        <f>VLOOKUP(B86,'Rate Calc '!$F$9:$M$48,8,FALSE)</f>
        <v>1086.4471450000001</v>
      </c>
    </row>
    <row r="87" spans="1:11" x14ac:dyDescent="0.3">
      <c r="A87" s="35" t="s">
        <v>240</v>
      </c>
      <c r="B87" s="36" t="s">
        <v>1021</v>
      </c>
      <c r="C87" s="39" t="s">
        <v>241</v>
      </c>
      <c r="D87" s="37" t="s">
        <v>74</v>
      </c>
      <c r="E87" s="38">
        <f>VLOOKUP(B87,'Rate Calc '!$F$9:$M$48,2,FALSE)</f>
        <v>0.8145</v>
      </c>
      <c r="F87" s="49">
        <f>VLOOKUP(B87,'Rate Calc '!$F$9:$M$48,3,FALSE)</f>
        <v>61.912594999999996</v>
      </c>
      <c r="G87" s="49">
        <f>VLOOKUP(B87,'Rate Calc '!$F$9:$M$48,4,FALSE)</f>
        <v>207.66861</v>
      </c>
      <c r="H87" s="49">
        <f>VLOOKUP(B87,'Rate Calc '!$F$9:$M$48,5,FALSE)</f>
        <v>163.72753</v>
      </c>
      <c r="I87" s="49">
        <f>VLOOKUP(B87,'Rate Calc '!$F$9:$M$48,6,FALSE)</f>
        <v>61.912594999999996</v>
      </c>
      <c r="J87" s="49">
        <f>VLOOKUP(B87,'Rate Calc '!$F$9:$M$48,7,FALSE)</f>
        <v>509.63483000000002</v>
      </c>
      <c r="K87" s="50">
        <f>VLOOKUP(B87,'Rate Calc '!$F$9:$M$48,8,FALSE)</f>
        <v>1086.4471450000001</v>
      </c>
    </row>
    <row r="88" spans="1:11" x14ac:dyDescent="0.3">
      <c r="A88" s="35" t="s">
        <v>242</v>
      </c>
      <c r="B88" s="36" t="s">
        <v>1021</v>
      </c>
      <c r="C88" s="39" t="s">
        <v>243</v>
      </c>
      <c r="D88" s="37" t="s">
        <v>74</v>
      </c>
      <c r="E88" s="38">
        <f>VLOOKUP(B88,'Rate Calc '!$F$9:$M$48,2,FALSE)</f>
        <v>0.8145</v>
      </c>
      <c r="F88" s="49">
        <f>VLOOKUP(B88,'Rate Calc '!$F$9:$M$48,3,FALSE)</f>
        <v>61.912594999999996</v>
      </c>
      <c r="G88" s="49">
        <f>VLOOKUP(B88,'Rate Calc '!$F$9:$M$48,4,FALSE)</f>
        <v>207.66861</v>
      </c>
      <c r="H88" s="49">
        <f>VLOOKUP(B88,'Rate Calc '!$F$9:$M$48,5,FALSE)</f>
        <v>163.72753</v>
      </c>
      <c r="I88" s="49">
        <f>VLOOKUP(B88,'Rate Calc '!$F$9:$M$48,6,FALSE)</f>
        <v>61.912594999999996</v>
      </c>
      <c r="J88" s="49">
        <f>VLOOKUP(B88,'Rate Calc '!$F$9:$M$48,7,FALSE)</f>
        <v>509.63483000000002</v>
      </c>
      <c r="K88" s="50">
        <f>VLOOKUP(B88,'Rate Calc '!$F$9:$M$48,8,FALSE)</f>
        <v>1086.4471450000001</v>
      </c>
    </row>
    <row r="89" spans="1:11" x14ac:dyDescent="0.3">
      <c r="A89" s="35" t="s">
        <v>244</v>
      </c>
      <c r="B89" s="36" t="s">
        <v>1021</v>
      </c>
      <c r="C89" s="39" t="s">
        <v>245</v>
      </c>
      <c r="D89" s="37" t="s">
        <v>74</v>
      </c>
      <c r="E89" s="38">
        <f>VLOOKUP(B89,'Rate Calc '!$F$9:$M$48,2,FALSE)</f>
        <v>0.8145</v>
      </c>
      <c r="F89" s="49">
        <f>VLOOKUP(B89,'Rate Calc '!$F$9:$M$48,3,FALSE)</f>
        <v>61.912594999999996</v>
      </c>
      <c r="G89" s="49">
        <f>VLOOKUP(B89,'Rate Calc '!$F$9:$M$48,4,FALSE)</f>
        <v>207.66861</v>
      </c>
      <c r="H89" s="49">
        <f>VLOOKUP(B89,'Rate Calc '!$F$9:$M$48,5,FALSE)</f>
        <v>163.72753</v>
      </c>
      <c r="I89" s="49">
        <f>VLOOKUP(B89,'Rate Calc '!$F$9:$M$48,6,FALSE)</f>
        <v>61.912594999999996</v>
      </c>
      <c r="J89" s="49">
        <f>VLOOKUP(B89,'Rate Calc '!$F$9:$M$48,7,FALSE)</f>
        <v>509.63483000000002</v>
      </c>
      <c r="K89" s="50">
        <f>VLOOKUP(B89,'Rate Calc '!$F$9:$M$48,8,FALSE)</f>
        <v>1086.4471450000001</v>
      </c>
    </row>
    <row r="90" spans="1:11" x14ac:dyDescent="0.3">
      <c r="A90" s="35" t="s">
        <v>246</v>
      </c>
      <c r="B90" s="36" t="s">
        <v>1021</v>
      </c>
      <c r="C90" s="39" t="s">
        <v>247</v>
      </c>
      <c r="D90" s="37" t="s">
        <v>74</v>
      </c>
      <c r="E90" s="38">
        <f>VLOOKUP(B90,'Rate Calc '!$F$9:$M$48,2,FALSE)</f>
        <v>0.8145</v>
      </c>
      <c r="F90" s="49">
        <f>VLOOKUP(B90,'Rate Calc '!$F$9:$M$48,3,FALSE)</f>
        <v>61.912594999999996</v>
      </c>
      <c r="G90" s="49">
        <f>VLOOKUP(B90,'Rate Calc '!$F$9:$M$48,4,FALSE)</f>
        <v>207.66861</v>
      </c>
      <c r="H90" s="49">
        <f>VLOOKUP(B90,'Rate Calc '!$F$9:$M$48,5,FALSE)</f>
        <v>163.72753</v>
      </c>
      <c r="I90" s="49">
        <f>VLOOKUP(B90,'Rate Calc '!$F$9:$M$48,6,FALSE)</f>
        <v>61.912594999999996</v>
      </c>
      <c r="J90" s="49">
        <f>VLOOKUP(B90,'Rate Calc '!$F$9:$M$48,7,FALSE)</f>
        <v>509.63483000000002</v>
      </c>
      <c r="K90" s="50">
        <f>VLOOKUP(B90,'Rate Calc '!$F$9:$M$48,8,FALSE)</f>
        <v>1086.4471450000001</v>
      </c>
    </row>
    <row r="91" spans="1:11" x14ac:dyDescent="0.3">
      <c r="A91" s="35" t="s">
        <v>248</v>
      </c>
      <c r="B91" s="36" t="s">
        <v>1021</v>
      </c>
      <c r="C91" s="39" t="s">
        <v>249</v>
      </c>
      <c r="D91" s="37" t="s">
        <v>74</v>
      </c>
      <c r="E91" s="38">
        <f>VLOOKUP(B91,'Rate Calc '!$F$9:$M$48,2,FALSE)</f>
        <v>0.8145</v>
      </c>
      <c r="F91" s="49">
        <f>VLOOKUP(B91,'Rate Calc '!$F$9:$M$48,3,FALSE)</f>
        <v>61.912594999999996</v>
      </c>
      <c r="G91" s="49">
        <f>VLOOKUP(B91,'Rate Calc '!$F$9:$M$48,4,FALSE)</f>
        <v>207.66861</v>
      </c>
      <c r="H91" s="49">
        <f>VLOOKUP(B91,'Rate Calc '!$F$9:$M$48,5,FALSE)</f>
        <v>163.72753</v>
      </c>
      <c r="I91" s="49">
        <f>VLOOKUP(B91,'Rate Calc '!$F$9:$M$48,6,FALSE)</f>
        <v>61.912594999999996</v>
      </c>
      <c r="J91" s="49">
        <f>VLOOKUP(B91,'Rate Calc '!$F$9:$M$48,7,FALSE)</f>
        <v>509.63483000000002</v>
      </c>
      <c r="K91" s="50">
        <f>VLOOKUP(B91,'Rate Calc '!$F$9:$M$48,8,FALSE)</f>
        <v>1086.4471450000001</v>
      </c>
    </row>
    <row r="92" spans="1:11" x14ac:dyDescent="0.3">
      <c r="A92" s="35" t="s">
        <v>250</v>
      </c>
      <c r="B92" s="36" t="s">
        <v>1026</v>
      </c>
      <c r="C92" s="39" t="s">
        <v>251</v>
      </c>
      <c r="D92" s="37" t="s">
        <v>89</v>
      </c>
      <c r="E92" s="38">
        <f>VLOOKUP(B92,'Rate Calc '!$F$9:$M$48,2,FALSE)</f>
        <v>0.93269999999999997</v>
      </c>
      <c r="F92" s="49">
        <f>VLOOKUP(B92,'Rate Calc '!$F$9:$M$48,3,FALSE)</f>
        <v>68.308396999999999</v>
      </c>
      <c r="G92" s="49">
        <f>VLOOKUP(B92,'Rate Calc '!$F$9:$M$48,4,FALSE)</f>
        <v>226.12908599999997</v>
      </c>
      <c r="H92" s="49">
        <f>VLOOKUP(B92,'Rate Calc '!$F$9:$M$48,5,FALSE)</f>
        <v>178.282678</v>
      </c>
      <c r="I92" s="49">
        <f>VLOOKUP(B92,'Rate Calc '!$F$9:$M$48,6,FALSE)</f>
        <v>68.308396999999999</v>
      </c>
      <c r="J92" s="49">
        <f>VLOOKUP(B92,'Rate Calc '!$F$9:$M$48,7,FALSE)</f>
        <v>551.06865800000003</v>
      </c>
      <c r="K92" s="50">
        <f>VLOOKUP(B92,'Rate Calc '!$F$9:$M$48,8,FALSE)</f>
        <v>1178.880727</v>
      </c>
    </row>
    <row r="93" spans="1:11" x14ac:dyDescent="0.3">
      <c r="A93" s="35" t="s">
        <v>252</v>
      </c>
      <c r="B93" s="36" t="s">
        <v>1021</v>
      </c>
      <c r="C93" s="39" t="s">
        <v>253</v>
      </c>
      <c r="D93" s="37" t="s">
        <v>74</v>
      </c>
      <c r="E93" s="38">
        <f>VLOOKUP(B93,'Rate Calc '!$F$9:$M$48,2,FALSE)</f>
        <v>0.8145</v>
      </c>
      <c r="F93" s="49">
        <f>VLOOKUP(B93,'Rate Calc '!$F$9:$M$48,3,FALSE)</f>
        <v>61.912594999999996</v>
      </c>
      <c r="G93" s="49">
        <f>VLOOKUP(B93,'Rate Calc '!$F$9:$M$48,4,FALSE)</f>
        <v>207.66861</v>
      </c>
      <c r="H93" s="49">
        <f>VLOOKUP(B93,'Rate Calc '!$F$9:$M$48,5,FALSE)</f>
        <v>163.72753</v>
      </c>
      <c r="I93" s="49">
        <f>VLOOKUP(B93,'Rate Calc '!$F$9:$M$48,6,FALSE)</f>
        <v>61.912594999999996</v>
      </c>
      <c r="J93" s="49">
        <f>VLOOKUP(B93,'Rate Calc '!$F$9:$M$48,7,FALSE)</f>
        <v>509.63483000000002</v>
      </c>
      <c r="K93" s="50">
        <f>VLOOKUP(B93,'Rate Calc '!$F$9:$M$48,8,FALSE)</f>
        <v>1086.4471450000001</v>
      </c>
    </row>
    <row r="94" spans="1:11" x14ac:dyDescent="0.3">
      <c r="A94" s="35" t="s">
        <v>254</v>
      </c>
      <c r="B94" s="36" t="s">
        <v>1021</v>
      </c>
      <c r="C94" s="39" t="s">
        <v>255</v>
      </c>
      <c r="D94" s="37" t="s">
        <v>74</v>
      </c>
      <c r="E94" s="38">
        <f>VLOOKUP(B94,'Rate Calc '!$F$9:$M$48,2,FALSE)</f>
        <v>0.8145</v>
      </c>
      <c r="F94" s="49">
        <f>VLOOKUP(B94,'Rate Calc '!$F$9:$M$48,3,FALSE)</f>
        <v>61.912594999999996</v>
      </c>
      <c r="G94" s="49">
        <f>VLOOKUP(B94,'Rate Calc '!$F$9:$M$48,4,FALSE)</f>
        <v>207.66861</v>
      </c>
      <c r="H94" s="49">
        <f>VLOOKUP(B94,'Rate Calc '!$F$9:$M$48,5,FALSE)</f>
        <v>163.72753</v>
      </c>
      <c r="I94" s="49">
        <f>VLOOKUP(B94,'Rate Calc '!$F$9:$M$48,6,FALSE)</f>
        <v>61.912594999999996</v>
      </c>
      <c r="J94" s="49">
        <f>VLOOKUP(B94,'Rate Calc '!$F$9:$M$48,7,FALSE)</f>
        <v>509.63483000000002</v>
      </c>
      <c r="K94" s="50">
        <f>VLOOKUP(B94,'Rate Calc '!$F$9:$M$48,8,FALSE)</f>
        <v>1086.4471450000001</v>
      </c>
    </row>
    <row r="95" spans="1:11" x14ac:dyDescent="0.3">
      <c r="A95" s="35" t="s">
        <v>256</v>
      </c>
      <c r="B95" s="36" t="s">
        <v>1026</v>
      </c>
      <c r="C95" s="39" t="s">
        <v>257</v>
      </c>
      <c r="D95" s="37" t="s">
        <v>89</v>
      </c>
      <c r="E95" s="38">
        <f>VLOOKUP(B95,'Rate Calc '!$F$9:$M$48,2,FALSE)</f>
        <v>0.93269999999999997</v>
      </c>
      <c r="F95" s="49">
        <f>VLOOKUP(B95,'Rate Calc '!$F$9:$M$48,3,FALSE)</f>
        <v>68.308396999999999</v>
      </c>
      <c r="G95" s="49">
        <f>VLOOKUP(B95,'Rate Calc '!$F$9:$M$48,4,FALSE)</f>
        <v>226.12908599999997</v>
      </c>
      <c r="H95" s="49">
        <f>VLOOKUP(B95,'Rate Calc '!$F$9:$M$48,5,FALSE)</f>
        <v>178.282678</v>
      </c>
      <c r="I95" s="49">
        <f>VLOOKUP(B95,'Rate Calc '!$F$9:$M$48,6,FALSE)</f>
        <v>68.308396999999999</v>
      </c>
      <c r="J95" s="49">
        <f>VLOOKUP(B95,'Rate Calc '!$F$9:$M$48,7,FALSE)</f>
        <v>551.06865800000003</v>
      </c>
      <c r="K95" s="50">
        <f>VLOOKUP(B95,'Rate Calc '!$F$9:$M$48,8,FALSE)</f>
        <v>1178.880727</v>
      </c>
    </row>
    <row r="96" spans="1:11" x14ac:dyDescent="0.3">
      <c r="A96" s="35" t="s">
        <v>258</v>
      </c>
      <c r="B96" s="36" t="s">
        <v>1021</v>
      </c>
      <c r="C96" s="39" t="s">
        <v>259</v>
      </c>
      <c r="D96" s="37" t="s">
        <v>74</v>
      </c>
      <c r="E96" s="38">
        <f>VLOOKUP(B96,'Rate Calc '!$F$9:$M$48,2,FALSE)</f>
        <v>0.8145</v>
      </c>
      <c r="F96" s="49">
        <f>VLOOKUP(B96,'Rate Calc '!$F$9:$M$48,3,FALSE)</f>
        <v>61.912594999999996</v>
      </c>
      <c r="G96" s="49">
        <f>VLOOKUP(B96,'Rate Calc '!$F$9:$M$48,4,FALSE)</f>
        <v>207.66861</v>
      </c>
      <c r="H96" s="49">
        <f>VLOOKUP(B96,'Rate Calc '!$F$9:$M$48,5,FALSE)</f>
        <v>163.72753</v>
      </c>
      <c r="I96" s="49">
        <f>VLOOKUP(B96,'Rate Calc '!$F$9:$M$48,6,FALSE)</f>
        <v>61.912594999999996</v>
      </c>
      <c r="J96" s="49">
        <f>VLOOKUP(B96,'Rate Calc '!$F$9:$M$48,7,FALSE)</f>
        <v>509.63483000000002</v>
      </c>
      <c r="K96" s="50">
        <f>VLOOKUP(B96,'Rate Calc '!$F$9:$M$48,8,FALSE)</f>
        <v>1086.4471450000001</v>
      </c>
    </row>
    <row r="97" spans="1:11" x14ac:dyDescent="0.3">
      <c r="A97" s="35" t="s">
        <v>260</v>
      </c>
      <c r="B97" s="36" t="s">
        <v>1021</v>
      </c>
      <c r="C97" s="39" t="s">
        <v>261</v>
      </c>
      <c r="D97" s="37" t="s">
        <v>74</v>
      </c>
      <c r="E97" s="38">
        <f>VLOOKUP(B97,'Rate Calc '!$F$9:$M$48,2,FALSE)</f>
        <v>0.8145</v>
      </c>
      <c r="F97" s="49">
        <f>VLOOKUP(B97,'Rate Calc '!$F$9:$M$48,3,FALSE)</f>
        <v>61.912594999999996</v>
      </c>
      <c r="G97" s="49">
        <f>VLOOKUP(B97,'Rate Calc '!$F$9:$M$48,4,FALSE)</f>
        <v>207.66861</v>
      </c>
      <c r="H97" s="49">
        <f>VLOOKUP(B97,'Rate Calc '!$F$9:$M$48,5,FALSE)</f>
        <v>163.72753</v>
      </c>
      <c r="I97" s="49">
        <f>VLOOKUP(B97,'Rate Calc '!$F$9:$M$48,6,FALSE)</f>
        <v>61.912594999999996</v>
      </c>
      <c r="J97" s="49">
        <f>VLOOKUP(B97,'Rate Calc '!$F$9:$M$48,7,FALSE)</f>
        <v>509.63483000000002</v>
      </c>
      <c r="K97" s="50">
        <f>VLOOKUP(B97,'Rate Calc '!$F$9:$M$48,8,FALSE)</f>
        <v>1086.4471450000001</v>
      </c>
    </row>
    <row r="98" spans="1:11" x14ac:dyDescent="0.3">
      <c r="A98" s="35" t="s">
        <v>262</v>
      </c>
      <c r="B98" s="36" t="s">
        <v>1023</v>
      </c>
      <c r="C98" s="39" t="s">
        <v>263</v>
      </c>
      <c r="D98" s="37" t="s">
        <v>89</v>
      </c>
      <c r="E98" s="38">
        <f>VLOOKUP(B98,'Rate Calc '!$F$9:$M$48,2,FALSE)</f>
        <v>0.92220000000000002</v>
      </c>
      <c r="F98" s="49">
        <f>VLOOKUP(B98,'Rate Calc '!$F$9:$M$48,3,FALSE)</f>
        <v>67.740241999999995</v>
      </c>
      <c r="G98" s="49">
        <f>VLOOKUP(B98,'Rate Calc '!$F$9:$M$48,4,FALSE)</f>
        <v>224.48919599999999</v>
      </c>
      <c r="H98" s="49">
        <f>VLOOKUP(B98,'Rate Calc '!$F$9:$M$48,5,FALSE)</f>
        <v>176.98970800000001</v>
      </c>
      <c r="I98" s="49">
        <f>VLOOKUP(B98,'Rate Calc '!$F$9:$M$48,6,FALSE)</f>
        <v>67.740241999999995</v>
      </c>
      <c r="J98" s="49">
        <f>VLOOKUP(B98,'Rate Calc '!$F$9:$M$48,7,FALSE)</f>
        <v>547.38798799999995</v>
      </c>
      <c r="K98" s="50">
        <f>VLOOKUP(B98,'Rate Calc '!$F$9:$M$48,8,FALSE)</f>
        <v>1170.6696219999999</v>
      </c>
    </row>
    <row r="99" spans="1:11" x14ac:dyDescent="0.3">
      <c r="A99" s="35" t="s">
        <v>264</v>
      </c>
      <c r="B99" s="36" t="s">
        <v>1021</v>
      </c>
      <c r="C99" s="39" t="s">
        <v>265</v>
      </c>
      <c r="D99" s="37" t="s">
        <v>74</v>
      </c>
      <c r="E99" s="38">
        <f>VLOOKUP(B99,'Rate Calc '!$F$9:$M$48,2,FALSE)</f>
        <v>0.8145</v>
      </c>
      <c r="F99" s="49">
        <f>VLOOKUP(B99,'Rate Calc '!$F$9:$M$48,3,FALSE)</f>
        <v>61.912594999999996</v>
      </c>
      <c r="G99" s="49">
        <f>VLOOKUP(B99,'Rate Calc '!$F$9:$M$48,4,FALSE)</f>
        <v>207.66861</v>
      </c>
      <c r="H99" s="49">
        <f>VLOOKUP(B99,'Rate Calc '!$F$9:$M$48,5,FALSE)</f>
        <v>163.72753</v>
      </c>
      <c r="I99" s="49">
        <f>VLOOKUP(B99,'Rate Calc '!$F$9:$M$48,6,FALSE)</f>
        <v>61.912594999999996</v>
      </c>
      <c r="J99" s="49">
        <f>VLOOKUP(B99,'Rate Calc '!$F$9:$M$48,7,FALSE)</f>
        <v>509.63483000000002</v>
      </c>
      <c r="K99" s="50">
        <f>VLOOKUP(B99,'Rate Calc '!$F$9:$M$48,8,FALSE)</f>
        <v>1086.4471450000001</v>
      </c>
    </row>
    <row r="100" spans="1:11" x14ac:dyDescent="0.3">
      <c r="A100" s="35" t="s">
        <v>266</v>
      </c>
      <c r="B100" s="36" t="s">
        <v>1021</v>
      </c>
      <c r="C100" s="39" t="s">
        <v>267</v>
      </c>
      <c r="D100" s="37" t="s">
        <v>74</v>
      </c>
      <c r="E100" s="38">
        <f>VLOOKUP(B100,'Rate Calc '!$F$9:$M$48,2,FALSE)</f>
        <v>0.8145</v>
      </c>
      <c r="F100" s="49">
        <f>VLOOKUP(B100,'Rate Calc '!$F$9:$M$48,3,FALSE)</f>
        <v>61.912594999999996</v>
      </c>
      <c r="G100" s="49">
        <f>VLOOKUP(B100,'Rate Calc '!$F$9:$M$48,4,FALSE)</f>
        <v>207.66861</v>
      </c>
      <c r="H100" s="49">
        <f>VLOOKUP(B100,'Rate Calc '!$F$9:$M$48,5,FALSE)</f>
        <v>163.72753</v>
      </c>
      <c r="I100" s="49">
        <f>VLOOKUP(B100,'Rate Calc '!$F$9:$M$48,6,FALSE)</f>
        <v>61.912594999999996</v>
      </c>
      <c r="J100" s="49">
        <f>VLOOKUP(B100,'Rate Calc '!$F$9:$M$48,7,FALSE)</f>
        <v>509.63483000000002</v>
      </c>
      <c r="K100" s="50">
        <f>VLOOKUP(B100,'Rate Calc '!$F$9:$M$48,8,FALSE)</f>
        <v>1086.4471450000001</v>
      </c>
    </row>
    <row r="101" spans="1:11" x14ac:dyDescent="0.3">
      <c r="A101" s="35" t="s">
        <v>268</v>
      </c>
      <c r="B101" s="36" t="s">
        <v>1021</v>
      </c>
      <c r="C101" s="39" t="s">
        <v>269</v>
      </c>
      <c r="D101" s="37" t="s">
        <v>74</v>
      </c>
      <c r="E101" s="38">
        <f>VLOOKUP(B101,'Rate Calc '!$F$9:$M$48,2,FALSE)</f>
        <v>0.8145</v>
      </c>
      <c r="F101" s="49">
        <f>VLOOKUP(B101,'Rate Calc '!$F$9:$M$48,3,FALSE)</f>
        <v>61.912594999999996</v>
      </c>
      <c r="G101" s="49">
        <f>VLOOKUP(B101,'Rate Calc '!$F$9:$M$48,4,FALSE)</f>
        <v>207.66861</v>
      </c>
      <c r="H101" s="49">
        <f>VLOOKUP(B101,'Rate Calc '!$F$9:$M$48,5,FALSE)</f>
        <v>163.72753</v>
      </c>
      <c r="I101" s="49">
        <f>VLOOKUP(B101,'Rate Calc '!$F$9:$M$48,6,FALSE)</f>
        <v>61.912594999999996</v>
      </c>
      <c r="J101" s="49">
        <f>VLOOKUP(B101,'Rate Calc '!$F$9:$M$48,7,FALSE)</f>
        <v>509.63483000000002</v>
      </c>
      <c r="K101" s="50">
        <f>VLOOKUP(B101,'Rate Calc '!$F$9:$M$48,8,FALSE)</f>
        <v>1086.4471450000001</v>
      </c>
    </row>
    <row r="102" spans="1:11" x14ac:dyDescent="0.3">
      <c r="A102" s="35" t="s">
        <v>270</v>
      </c>
      <c r="B102" s="36" t="s">
        <v>1021</v>
      </c>
      <c r="C102" s="39" t="s">
        <v>271</v>
      </c>
      <c r="D102" s="37" t="s">
        <v>74</v>
      </c>
      <c r="E102" s="38">
        <f>VLOOKUP(B102,'Rate Calc '!$F$9:$M$48,2,FALSE)</f>
        <v>0.8145</v>
      </c>
      <c r="F102" s="49">
        <f>VLOOKUP(B102,'Rate Calc '!$F$9:$M$48,3,FALSE)</f>
        <v>61.912594999999996</v>
      </c>
      <c r="G102" s="49">
        <f>VLOOKUP(B102,'Rate Calc '!$F$9:$M$48,4,FALSE)</f>
        <v>207.66861</v>
      </c>
      <c r="H102" s="49">
        <f>VLOOKUP(B102,'Rate Calc '!$F$9:$M$48,5,FALSE)</f>
        <v>163.72753</v>
      </c>
      <c r="I102" s="49">
        <f>VLOOKUP(B102,'Rate Calc '!$F$9:$M$48,6,FALSE)</f>
        <v>61.912594999999996</v>
      </c>
      <c r="J102" s="49">
        <f>VLOOKUP(B102,'Rate Calc '!$F$9:$M$48,7,FALSE)</f>
        <v>509.63483000000002</v>
      </c>
      <c r="K102" s="50">
        <f>VLOOKUP(B102,'Rate Calc '!$F$9:$M$48,8,FALSE)</f>
        <v>1086.4471450000001</v>
      </c>
    </row>
    <row r="103" spans="1:11" x14ac:dyDescent="0.3">
      <c r="A103" s="35" t="s">
        <v>272</v>
      </c>
      <c r="B103" s="36" t="s">
        <v>1021</v>
      </c>
      <c r="C103" s="39" t="s">
        <v>273</v>
      </c>
      <c r="D103" s="37" t="s">
        <v>74</v>
      </c>
      <c r="E103" s="38">
        <f>VLOOKUP(B103,'Rate Calc '!$F$9:$M$48,2,FALSE)</f>
        <v>0.8145</v>
      </c>
      <c r="F103" s="49">
        <f>VLOOKUP(B103,'Rate Calc '!$F$9:$M$48,3,FALSE)</f>
        <v>61.912594999999996</v>
      </c>
      <c r="G103" s="49">
        <f>VLOOKUP(B103,'Rate Calc '!$F$9:$M$48,4,FALSE)</f>
        <v>207.66861</v>
      </c>
      <c r="H103" s="49">
        <f>VLOOKUP(B103,'Rate Calc '!$F$9:$M$48,5,FALSE)</f>
        <v>163.72753</v>
      </c>
      <c r="I103" s="49">
        <f>VLOOKUP(B103,'Rate Calc '!$F$9:$M$48,6,FALSE)</f>
        <v>61.912594999999996</v>
      </c>
      <c r="J103" s="49">
        <f>VLOOKUP(B103,'Rate Calc '!$F$9:$M$48,7,FALSE)</f>
        <v>509.63483000000002</v>
      </c>
      <c r="K103" s="50">
        <f>VLOOKUP(B103,'Rate Calc '!$F$9:$M$48,8,FALSE)</f>
        <v>1086.4471450000001</v>
      </c>
    </row>
    <row r="104" spans="1:11" x14ac:dyDescent="0.3">
      <c r="A104" s="35" t="s">
        <v>274</v>
      </c>
      <c r="B104" s="36" t="s">
        <v>1021</v>
      </c>
      <c r="C104" s="39" t="s">
        <v>275</v>
      </c>
      <c r="D104" s="37" t="s">
        <v>74</v>
      </c>
      <c r="E104" s="38">
        <f>VLOOKUP(B104,'Rate Calc '!$F$9:$M$48,2,FALSE)</f>
        <v>0.8145</v>
      </c>
      <c r="F104" s="49">
        <f>VLOOKUP(B104,'Rate Calc '!$F$9:$M$48,3,FALSE)</f>
        <v>61.912594999999996</v>
      </c>
      <c r="G104" s="49">
        <f>VLOOKUP(B104,'Rate Calc '!$F$9:$M$48,4,FALSE)</f>
        <v>207.66861</v>
      </c>
      <c r="H104" s="49">
        <f>VLOOKUP(B104,'Rate Calc '!$F$9:$M$48,5,FALSE)</f>
        <v>163.72753</v>
      </c>
      <c r="I104" s="49">
        <f>VLOOKUP(B104,'Rate Calc '!$F$9:$M$48,6,FALSE)</f>
        <v>61.912594999999996</v>
      </c>
      <c r="J104" s="49">
        <f>VLOOKUP(B104,'Rate Calc '!$F$9:$M$48,7,FALSE)</f>
        <v>509.63483000000002</v>
      </c>
      <c r="K104" s="50">
        <f>VLOOKUP(B104,'Rate Calc '!$F$9:$M$48,8,FALSE)</f>
        <v>1086.4471450000001</v>
      </c>
    </row>
    <row r="105" spans="1:11" x14ac:dyDescent="0.3">
      <c r="A105" s="35" t="s">
        <v>276</v>
      </c>
      <c r="B105" s="36" t="s">
        <v>1021</v>
      </c>
      <c r="C105" s="39" t="s">
        <v>277</v>
      </c>
      <c r="D105" s="37" t="s">
        <v>74</v>
      </c>
      <c r="E105" s="38">
        <f>VLOOKUP(B105,'Rate Calc '!$F$9:$M$48,2,FALSE)</f>
        <v>0.8145</v>
      </c>
      <c r="F105" s="49">
        <f>VLOOKUP(B105,'Rate Calc '!$F$9:$M$48,3,FALSE)</f>
        <v>61.912594999999996</v>
      </c>
      <c r="G105" s="49">
        <f>VLOOKUP(B105,'Rate Calc '!$F$9:$M$48,4,FALSE)</f>
        <v>207.66861</v>
      </c>
      <c r="H105" s="49">
        <f>VLOOKUP(B105,'Rate Calc '!$F$9:$M$48,5,FALSE)</f>
        <v>163.72753</v>
      </c>
      <c r="I105" s="49">
        <f>VLOOKUP(B105,'Rate Calc '!$F$9:$M$48,6,FALSE)</f>
        <v>61.912594999999996</v>
      </c>
      <c r="J105" s="49">
        <f>VLOOKUP(B105,'Rate Calc '!$F$9:$M$48,7,FALSE)</f>
        <v>509.63483000000002</v>
      </c>
      <c r="K105" s="50">
        <f>VLOOKUP(B105,'Rate Calc '!$F$9:$M$48,8,FALSE)</f>
        <v>1086.4471450000001</v>
      </c>
    </row>
    <row r="106" spans="1:11" x14ac:dyDescent="0.3">
      <c r="A106" s="35" t="s">
        <v>278</v>
      </c>
      <c r="B106" s="36" t="s">
        <v>1021</v>
      </c>
      <c r="C106" s="39" t="s">
        <v>279</v>
      </c>
      <c r="D106" s="37" t="s">
        <v>74</v>
      </c>
      <c r="E106" s="38">
        <f>VLOOKUP(B106,'Rate Calc '!$F$9:$M$48,2,FALSE)</f>
        <v>0.8145</v>
      </c>
      <c r="F106" s="49">
        <f>VLOOKUP(B106,'Rate Calc '!$F$9:$M$48,3,FALSE)</f>
        <v>61.912594999999996</v>
      </c>
      <c r="G106" s="49">
        <f>VLOOKUP(B106,'Rate Calc '!$F$9:$M$48,4,FALSE)</f>
        <v>207.66861</v>
      </c>
      <c r="H106" s="49">
        <f>VLOOKUP(B106,'Rate Calc '!$F$9:$M$48,5,FALSE)</f>
        <v>163.72753</v>
      </c>
      <c r="I106" s="49">
        <f>VLOOKUP(B106,'Rate Calc '!$F$9:$M$48,6,FALSE)</f>
        <v>61.912594999999996</v>
      </c>
      <c r="J106" s="49">
        <f>VLOOKUP(B106,'Rate Calc '!$F$9:$M$48,7,FALSE)</f>
        <v>509.63483000000002</v>
      </c>
      <c r="K106" s="50">
        <f>VLOOKUP(B106,'Rate Calc '!$F$9:$M$48,8,FALSE)</f>
        <v>1086.4471450000001</v>
      </c>
    </row>
    <row r="107" spans="1:11" x14ac:dyDescent="0.3">
      <c r="A107" s="35" t="s">
        <v>280</v>
      </c>
      <c r="B107" s="36" t="s">
        <v>1024</v>
      </c>
      <c r="C107" s="39" t="s">
        <v>281</v>
      </c>
      <c r="D107" s="37" t="s">
        <v>89</v>
      </c>
      <c r="E107" s="38">
        <f>VLOOKUP(B107,'Rate Calc '!$F$9:$M$48,2,FALSE)</f>
        <v>0.92649999999999999</v>
      </c>
      <c r="F107" s="49">
        <f>VLOOKUP(B107,'Rate Calc '!$F$9:$M$48,3,FALSE)</f>
        <v>67.972915</v>
      </c>
      <c r="G107" s="49">
        <f>VLOOKUP(B107,'Rate Calc '!$F$9:$M$48,4,FALSE)</f>
        <v>225.16077000000001</v>
      </c>
      <c r="H107" s="49">
        <f>VLOOKUP(B107,'Rate Calc '!$F$9:$M$48,5,FALSE)</f>
        <v>177.51920999999999</v>
      </c>
      <c r="I107" s="49">
        <f>VLOOKUP(B107,'Rate Calc '!$F$9:$M$48,6,FALSE)</f>
        <v>67.972915</v>
      </c>
      <c r="J107" s="49">
        <f>VLOOKUP(B107,'Rate Calc '!$F$9:$M$48,7,FALSE)</f>
        <v>548.89530999999999</v>
      </c>
      <c r="K107" s="50">
        <f>VLOOKUP(B107,'Rate Calc '!$F$9:$M$48,8,FALSE)</f>
        <v>1174.0322649999998</v>
      </c>
    </row>
    <row r="108" spans="1:11" x14ac:dyDescent="0.3">
      <c r="A108" s="35" t="s">
        <v>282</v>
      </c>
      <c r="B108" s="36" t="s">
        <v>1026</v>
      </c>
      <c r="C108" s="39" t="s">
        <v>283</v>
      </c>
      <c r="D108" s="37" t="s">
        <v>89</v>
      </c>
      <c r="E108" s="38">
        <f>VLOOKUP(B108,'Rate Calc '!$F$9:$M$48,2,FALSE)</f>
        <v>0.93269999999999997</v>
      </c>
      <c r="F108" s="49">
        <f>VLOOKUP(B108,'Rate Calc '!$F$9:$M$48,3,FALSE)</f>
        <v>68.308396999999999</v>
      </c>
      <c r="G108" s="49">
        <f>VLOOKUP(B108,'Rate Calc '!$F$9:$M$48,4,FALSE)</f>
        <v>226.12908599999997</v>
      </c>
      <c r="H108" s="49">
        <f>VLOOKUP(B108,'Rate Calc '!$F$9:$M$48,5,FALSE)</f>
        <v>178.282678</v>
      </c>
      <c r="I108" s="49">
        <f>VLOOKUP(B108,'Rate Calc '!$F$9:$M$48,6,FALSE)</f>
        <v>68.308396999999999</v>
      </c>
      <c r="J108" s="49">
        <f>VLOOKUP(B108,'Rate Calc '!$F$9:$M$48,7,FALSE)</f>
        <v>551.06865800000003</v>
      </c>
      <c r="K108" s="50">
        <f>VLOOKUP(B108,'Rate Calc '!$F$9:$M$48,8,FALSE)</f>
        <v>1178.880727</v>
      </c>
    </row>
    <row r="109" spans="1:11" x14ac:dyDescent="0.3">
      <c r="A109" s="35" t="s">
        <v>284</v>
      </c>
      <c r="B109" s="36" t="s">
        <v>1021</v>
      </c>
      <c r="C109" s="39" t="s">
        <v>285</v>
      </c>
      <c r="D109" s="37" t="s">
        <v>74</v>
      </c>
      <c r="E109" s="38">
        <f>VLOOKUP(B109,'Rate Calc '!$F$9:$M$48,2,FALSE)</f>
        <v>0.8145</v>
      </c>
      <c r="F109" s="49">
        <f>VLOOKUP(B109,'Rate Calc '!$F$9:$M$48,3,FALSE)</f>
        <v>61.912594999999996</v>
      </c>
      <c r="G109" s="49">
        <f>VLOOKUP(B109,'Rate Calc '!$F$9:$M$48,4,FALSE)</f>
        <v>207.66861</v>
      </c>
      <c r="H109" s="49">
        <f>VLOOKUP(B109,'Rate Calc '!$F$9:$M$48,5,FALSE)</f>
        <v>163.72753</v>
      </c>
      <c r="I109" s="49">
        <f>VLOOKUP(B109,'Rate Calc '!$F$9:$M$48,6,FALSE)</f>
        <v>61.912594999999996</v>
      </c>
      <c r="J109" s="49">
        <f>VLOOKUP(B109,'Rate Calc '!$F$9:$M$48,7,FALSE)</f>
        <v>509.63483000000002</v>
      </c>
      <c r="K109" s="50">
        <f>VLOOKUP(B109,'Rate Calc '!$F$9:$M$48,8,FALSE)</f>
        <v>1086.4471450000001</v>
      </c>
    </row>
    <row r="110" spans="1:11" x14ac:dyDescent="0.3">
      <c r="A110" s="35" t="s">
        <v>286</v>
      </c>
      <c r="B110" s="36" t="s">
        <v>1026</v>
      </c>
      <c r="C110" s="39" t="s">
        <v>287</v>
      </c>
      <c r="D110" s="37" t="s">
        <v>89</v>
      </c>
      <c r="E110" s="38">
        <f>VLOOKUP(B110,'Rate Calc '!$F$9:$M$48,2,FALSE)</f>
        <v>0.93269999999999997</v>
      </c>
      <c r="F110" s="49">
        <f>VLOOKUP(B110,'Rate Calc '!$F$9:$M$48,3,FALSE)</f>
        <v>68.308396999999999</v>
      </c>
      <c r="G110" s="49">
        <f>VLOOKUP(B110,'Rate Calc '!$F$9:$M$48,4,FALSE)</f>
        <v>226.12908599999997</v>
      </c>
      <c r="H110" s="49">
        <f>VLOOKUP(B110,'Rate Calc '!$F$9:$M$48,5,FALSE)</f>
        <v>178.282678</v>
      </c>
      <c r="I110" s="49">
        <f>VLOOKUP(B110,'Rate Calc '!$F$9:$M$48,6,FALSE)</f>
        <v>68.308396999999999</v>
      </c>
      <c r="J110" s="49">
        <f>VLOOKUP(B110,'Rate Calc '!$F$9:$M$48,7,FALSE)</f>
        <v>551.06865800000003</v>
      </c>
      <c r="K110" s="50">
        <f>VLOOKUP(B110,'Rate Calc '!$F$9:$M$48,8,FALSE)</f>
        <v>1178.880727</v>
      </c>
    </row>
    <row r="111" spans="1:11" x14ac:dyDescent="0.3">
      <c r="A111" s="35" t="s">
        <v>288</v>
      </c>
      <c r="B111" s="36" t="s">
        <v>1021</v>
      </c>
      <c r="C111" s="39" t="s">
        <v>289</v>
      </c>
      <c r="D111" s="37" t="s">
        <v>74</v>
      </c>
      <c r="E111" s="38">
        <f>VLOOKUP(B111,'Rate Calc '!$F$9:$M$48,2,FALSE)</f>
        <v>0.8145</v>
      </c>
      <c r="F111" s="49">
        <f>VLOOKUP(B111,'Rate Calc '!$F$9:$M$48,3,FALSE)</f>
        <v>61.912594999999996</v>
      </c>
      <c r="G111" s="49">
        <f>VLOOKUP(B111,'Rate Calc '!$F$9:$M$48,4,FALSE)</f>
        <v>207.66861</v>
      </c>
      <c r="H111" s="49">
        <f>VLOOKUP(B111,'Rate Calc '!$F$9:$M$48,5,FALSE)</f>
        <v>163.72753</v>
      </c>
      <c r="I111" s="49">
        <f>VLOOKUP(B111,'Rate Calc '!$F$9:$M$48,6,FALSE)</f>
        <v>61.912594999999996</v>
      </c>
      <c r="J111" s="49">
        <f>VLOOKUP(B111,'Rate Calc '!$F$9:$M$48,7,FALSE)</f>
        <v>509.63483000000002</v>
      </c>
      <c r="K111" s="50">
        <f>VLOOKUP(B111,'Rate Calc '!$F$9:$M$48,8,FALSE)</f>
        <v>1086.4471450000001</v>
      </c>
    </row>
    <row r="112" spans="1:11" x14ac:dyDescent="0.3">
      <c r="A112" s="35" t="s">
        <v>290</v>
      </c>
      <c r="B112" s="36" t="s">
        <v>1021</v>
      </c>
      <c r="C112" s="39" t="s">
        <v>291</v>
      </c>
      <c r="D112" s="37" t="s">
        <v>74</v>
      </c>
      <c r="E112" s="38">
        <f>VLOOKUP(B112,'Rate Calc '!$F$9:$M$48,2,FALSE)</f>
        <v>0.8145</v>
      </c>
      <c r="F112" s="49">
        <f>VLOOKUP(B112,'Rate Calc '!$F$9:$M$48,3,FALSE)</f>
        <v>61.912594999999996</v>
      </c>
      <c r="G112" s="49">
        <f>VLOOKUP(B112,'Rate Calc '!$F$9:$M$48,4,FALSE)</f>
        <v>207.66861</v>
      </c>
      <c r="H112" s="49">
        <f>VLOOKUP(B112,'Rate Calc '!$F$9:$M$48,5,FALSE)</f>
        <v>163.72753</v>
      </c>
      <c r="I112" s="49">
        <f>VLOOKUP(B112,'Rate Calc '!$F$9:$M$48,6,FALSE)</f>
        <v>61.912594999999996</v>
      </c>
      <c r="J112" s="49">
        <f>VLOOKUP(B112,'Rate Calc '!$F$9:$M$48,7,FALSE)</f>
        <v>509.63483000000002</v>
      </c>
      <c r="K112" s="50">
        <f>VLOOKUP(B112,'Rate Calc '!$F$9:$M$48,8,FALSE)</f>
        <v>1086.4471450000001</v>
      </c>
    </row>
    <row r="113" spans="1:11" x14ac:dyDescent="0.3">
      <c r="A113" s="35" t="s">
        <v>292</v>
      </c>
      <c r="B113" s="36" t="s">
        <v>1027</v>
      </c>
      <c r="C113" s="39" t="s">
        <v>293</v>
      </c>
      <c r="D113" s="37" t="s">
        <v>89</v>
      </c>
      <c r="E113" s="38">
        <f>VLOOKUP(B113,'Rate Calc '!$F$9:$M$48,2,FALSE)</f>
        <v>0.8</v>
      </c>
      <c r="F113" s="49">
        <f>VLOOKUP(B113,'Rate Calc '!$F$9:$M$48,3,FALSE)</f>
        <v>61.128</v>
      </c>
      <c r="G113" s="49">
        <f>VLOOKUP(B113,'Rate Calc '!$F$9:$M$48,4,FALSE)</f>
        <v>205.404</v>
      </c>
      <c r="H113" s="49">
        <f>VLOOKUP(B113,'Rate Calc '!$F$9:$M$48,5,FALSE)</f>
        <v>161.94200000000001</v>
      </c>
      <c r="I113" s="49">
        <f>VLOOKUP(B113,'Rate Calc '!$F$9:$M$48,6,FALSE)</f>
        <v>61.128</v>
      </c>
      <c r="J113" s="49">
        <f>VLOOKUP(B113,'Rate Calc '!$F$9:$M$48,7,FALSE)</f>
        <v>504.55200000000002</v>
      </c>
      <c r="K113" s="50">
        <f>VLOOKUP(B113,'Rate Calc '!$F$9:$M$48,8,FALSE)</f>
        <v>1075.1080000000002</v>
      </c>
    </row>
    <row r="114" spans="1:11" x14ac:dyDescent="0.3">
      <c r="A114" s="35" t="s">
        <v>294</v>
      </c>
      <c r="B114" s="36" t="s">
        <v>1021</v>
      </c>
      <c r="C114" s="39" t="s">
        <v>295</v>
      </c>
      <c r="D114" s="37" t="s">
        <v>74</v>
      </c>
      <c r="E114" s="38">
        <f>VLOOKUP(B114,'Rate Calc '!$F$9:$M$48,2,FALSE)</f>
        <v>0.8145</v>
      </c>
      <c r="F114" s="49">
        <f>VLOOKUP(B114,'Rate Calc '!$F$9:$M$48,3,FALSE)</f>
        <v>61.912594999999996</v>
      </c>
      <c r="G114" s="49">
        <f>VLOOKUP(B114,'Rate Calc '!$F$9:$M$48,4,FALSE)</f>
        <v>207.66861</v>
      </c>
      <c r="H114" s="49">
        <f>VLOOKUP(B114,'Rate Calc '!$F$9:$M$48,5,FALSE)</f>
        <v>163.72753</v>
      </c>
      <c r="I114" s="49">
        <f>VLOOKUP(B114,'Rate Calc '!$F$9:$M$48,6,FALSE)</f>
        <v>61.912594999999996</v>
      </c>
      <c r="J114" s="49">
        <f>VLOOKUP(B114,'Rate Calc '!$F$9:$M$48,7,FALSE)</f>
        <v>509.63483000000002</v>
      </c>
      <c r="K114" s="50">
        <f>VLOOKUP(B114,'Rate Calc '!$F$9:$M$48,8,FALSE)</f>
        <v>1086.4471450000001</v>
      </c>
    </row>
    <row r="115" spans="1:11" x14ac:dyDescent="0.3">
      <c r="A115" s="35" t="s">
        <v>296</v>
      </c>
      <c r="B115" s="36" t="s">
        <v>1021</v>
      </c>
      <c r="C115" s="39" t="s">
        <v>297</v>
      </c>
      <c r="D115" s="37" t="s">
        <v>74</v>
      </c>
      <c r="E115" s="38">
        <f>VLOOKUP(B115,'Rate Calc '!$F$9:$M$48,2,FALSE)</f>
        <v>0.8145</v>
      </c>
      <c r="F115" s="49">
        <f>VLOOKUP(B115,'Rate Calc '!$F$9:$M$48,3,FALSE)</f>
        <v>61.912594999999996</v>
      </c>
      <c r="G115" s="49">
        <f>VLOOKUP(B115,'Rate Calc '!$F$9:$M$48,4,FALSE)</f>
        <v>207.66861</v>
      </c>
      <c r="H115" s="49">
        <f>VLOOKUP(B115,'Rate Calc '!$F$9:$M$48,5,FALSE)</f>
        <v>163.72753</v>
      </c>
      <c r="I115" s="49">
        <f>VLOOKUP(B115,'Rate Calc '!$F$9:$M$48,6,FALSE)</f>
        <v>61.912594999999996</v>
      </c>
      <c r="J115" s="49">
        <f>VLOOKUP(B115,'Rate Calc '!$F$9:$M$48,7,FALSE)</f>
        <v>509.63483000000002</v>
      </c>
      <c r="K115" s="50">
        <f>VLOOKUP(B115,'Rate Calc '!$F$9:$M$48,8,FALSE)</f>
        <v>1086.4471450000001</v>
      </c>
    </row>
    <row r="116" spans="1:11" x14ac:dyDescent="0.3">
      <c r="A116" s="35" t="s">
        <v>298</v>
      </c>
      <c r="B116" s="36" t="s">
        <v>1022</v>
      </c>
      <c r="C116" s="39" t="s">
        <v>299</v>
      </c>
      <c r="D116" s="37" t="s">
        <v>89</v>
      </c>
      <c r="E116" s="38">
        <f>VLOOKUP(B116,'Rate Calc '!$F$9:$M$48,2,FALSE)</f>
        <v>0.82240000000000002</v>
      </c>
      <c r="F116" s="49">
        <f>VLOOKUP(B116,'Rate Calc '!$F$9:$M$48,3,FALSE)</f>
        <v>62.340063999999998</v>
      </c>
      <c r="G116" s="49">
        <f>VLOOKUP(B116,'Rate Calc '!$F$9:$M$48,4,FALSE)</f>
        <v>208.90243199999998</v>
      </c>
      <c r="H116" s="49">
        <f>VLOOKUP(B116,'Rate Calc '!$F$9:$M$48,5,FALSE)</f>
        <v>164.70033599999999</v>
      </c>
      <c r="I116" s="49">
        <f>VLOOKUP(B116,'Rate Calc '!$F$9:$M$48,6,FALSE)</f>
        <v>62.340063999999998</v>
      </c>
      <c r="J116" s="49">
        <f>VLOOKUP(B116,'Rate Calc '!$F$9:$M$48,7,FALSE)</f>
        <v>512.40409599999998</v>
      </c>
      <c r="K116" s="50">
        <f>VLOOKUP(B116,'Rate Calc '!$F$9:$M$48,8,FALSE)</f>
        <v>1092.6250239999999</v>
      </c>
    </row>
    <row r="117" spans="1:11" x14ac:dyDescent="0.3">
      <c r="A117" s="35" t="s">
        <v>300</v>
      </c>
      <c r="B117" s="36" t="s">
        <v>1021</v>
      </c>
      <c r="C117" s="39" t="s">
        <v>301</v>
      </c>
      <c r="D117" s="37" t="s">
        <v>74</v>
      </c>
      <c r="E117" s="38">
        <f>VLOOKUP(B117,'Rate Calc '!$F$9:$M$48,2,FALSE)</f>
        <v>0.8145</v>
      </c>
      <c r="F117" s="49">
        <f>VLOOKUP(B117,'Rate Calc '!$F$9:$M$48,3,FALSE)</f>
        <v>61.912594999999996</v>
      </c>
      <c r="G117" s="49">
        <f>VLOOKUP(B117,'Rate Calc '!$F$9:$M$48,4,FALSE)</f>
        <v>207.66861</v>
      </c>
      <c r="H117" s="49">
        <f>VLOOKUP(B117,'Rate Calc '!$F$9:$M$48,5,FALSE)</f>
        <v>163.72753</v>
      </c>
      <c r="I117" s="49">
        <f>VLOOKUP(B117,'Rate Calc '!$F$9:$M$48,6,FALSE)</f>
        <v>61.912594999999996</v>
      </c>
      <c r="J117" s="49">
        <f>VLOOKUP(B117,'Rate Calc '!$F$9:$M$48,7,FALSE)</f>
        <v>509.63483000000002</v>
      </c>
      <c r="K117" s="50">
        <f>VLOOKUP(B117,'Rate Calc '!$F$9:$M$48,8,FALSE)</f>
        <v>1086.4471450000001</v>
      </c>
    </row>
    <row r="118" spans="1:11" x14ac:dyDescent="0.3">
      <c r="A118" s="35" t="s">
        <v>302</v>
      </c>
      <c r="B118" s="36" t="s">
        <v>1021</v>
      </c>
      <c r="C118" s="39" t="s">
        <v>303</v>
      </c>
      <c r="D118" s="37" t="s">
        <v>74</v>
      </c>
      <c r="E118" s="38">
        <f>VLOOKUP(B118,'Rate Calc '!$F$9:$M$48,2,FALSE)</f>
        <v>0.8145</v>
      </c>
      <c r="F118" s="49">
        <f>VLOOKUP(B118,'Rate Calc '!$F$9:$M$48,3,FALSE)</f>
        <v>61.912594999999996</v>
      </c>
      <c r="G118" s="49">
        <f>VLOOKUP(B118,'Rate Calc '!$F$9:$M$48,4,FALSE)</f>
        <v>207.66861</v>
      </c>
      <c r="H118" s="49">
        <f>VLOOKUP(B118,'Rate Calc '!$F$9:$M$48,5,FALSE)</f>
        <v>163.72753</v>
      </c>
      <c r="I118" s="49">
        <f>VLOOKUP(B118,'Rate Calc '!$F$9:$M$48,6,FALSE)</f>
        <v>61.912594999999996</v>
      </c>
      <c r="J118" s="49">
        <f>VLOOKUP(B118,'Rate Calc '!$F$9:$M$48,7,FALSE)</f>
        <v>509.63483000000002</v>
      </c>
      <c r="K118" s="50">
        <f>VLOOKUP(B118,'Rate Calc '!$F$9:$M$48,8,FALSE)</f>
        <v>1086.4471450000001</v>
      </c>
    </row>
    <row r="119" spans="1:11" x14ac:dyDescent="0.3">
      <c r="A119" s="40" t="s">
        <v>304</v>
      </c>
      <c r="B119" s="36" t="s">
        <v>1021</v>
      </c>
      <c r="C119" s="39" t="s">
        <v>305</v>
      </c>
      <c r="D119" s="37" t="s">
        <v>74</v>
      </c>
      <c r="E119" s="38">
        <f>VLOOKUP(B119,'Rate Calc '!$F$9:$M$48,2,FALSE)</f>
        <v>0.8145</v>
      </c>
      <c r="F119" s="49">
        <f>VLOOKUP(B119,'Rate Calc '!$F$9:$M$48,3,FALSE)</f>
        <v>61.912594999999996</v>
      </c>
      <c r="G119" s="49">
        <f>VLOOKUP(B119,'Rate Calc '!$F$9:$M$48,4,FALSE)</f>
        <v>207.66861</v>
      </c>
      <c r="H119" s="49">
        <f>VLOOKUP(B119,'Rate Calc '!$F$9:$M$48,5,FALSE)</f>
        <v>163.72753</v>
      </c>
      <c r="I119" s="49">
        <f>VLOOKUP(B119,'Rate Calc '!$F$9:$M$48,6,FALSE)</f>
        <v>61.912594999999996</v>
      </c>
      <c r="J119" s="49">
        <f>VLOOKUP(B119,'Rate Calc '!$F$9:$M$48,7,FALSE)</f>
        <v>509.63483000000002</v>
      </c>
      <c r="K119" s="50">
        <f>VLOOKUP(B119,'Rate Calc '!$F$9:$M$48,8,FALSE)</f>
        <v>1086.4471450000001</v>
      </c>
    </row>
    <row r="120" spans="1:11" x14ac:dyDescent="0.3">
      <c r="A120" s="35" t="s">
        <v>306</v>
      </c>
      <c r="B120" s="36" t="s">
        <v>1021</v>
      </c>
      <c r="C120" s="39" t="s">
        <v>307</v>
      </c>
      <c r="D120" s="37" t="s">
        <v>74</v>
      </c>
      <c r="E120" s="38">
        <f>VLOOKUP(B120,'Rate Calc '!$F$9:$M$48,2,FALSE)</f>
        <v>0.8145</v>
      </c>
      <c r="F120" s="49">
        <f>VLOOKUP(B120,'Rate Calc '!$F$9:$M$48,3,FALSE)</f>
        <v>61.912594999999996</v>
      </c>
      <c r="G120" s="49">
        <f>VLOOKUP(B120,'Rate Calc '!$F$9:$M$48,4,FALSE)</f>
        <v>207.66861</v>
      </c>
      <c r="H120" s="49">
        <f>VLOOKUP(B120,'Rate Calc '!$F$9:$M$48,5,FALSE)</f>
        <v>163.72753</v>
      </c>
      <c r="I120" s="49">
        <f>VLOOKUP(B120,'Rate Calc '!$F$9:$M$48,6,FALSE)</f>
        <v>61.912594999999996</v>
      </c>
      <c r="J120" s="49">
        <f>VLOOKUP(B120,'Rate Calc '!$F$9:$M$48,7,FALSE)</f>
        <v>509.63483000000002</v>
      </c>
      <c r="K120" s="50">
        <f>VLOOKUP(B120,'Rate Calc '!$F$9:$M$48,8,FALSE)</f>
        <v>1086.4471450000001</v>
      </c>
    </row>
    <row r="121" spans="1:11" x14ac:dyDescent="0.3">
      <c r="A121" s="35" t="s">
        <v>308</v>
      </c>
      <c r="B121" s="36" t="s">
        <v>1021</v>
      </c>
      <c r="C121" s="39" t="s">
        <v>309</v>
      </c>
      <c r="D121" s="37" t="s">
        <v>74</v>
      </c>
      <c r="E121" s="38">
        <f>VLOOKUP(B121,'Rate Calc '!$F$9:$M$48,2,FALSE)</f>
        <v>0.8145</v>
      </c>
      <c r="F121" s="49">
        <f>VLOOKUP(B121,'Rate Calc '!$F$9:$M$48,3,FALSE)</f>
        <v>61.912594999999996</v>
      </c>
      <c r="G121" s="49">
        <f>VLOOKUP(B121,'Rate Calc '!$F$9:$M$48,4,FALSE)</f>
        <v>207.66861</v>
      </c>
      <c r="H121" s="49">
        <f>VLOOKUP(B121,'Rate Calc '!$F$9:$M$48,5,FALSE)</f>
        <v>163.72753</v>
      </c>
      <c r="I121" s="49">
        <f>VLOOKUP(B121,'Rate Calc '!$F$9:$M$48,6,FALSE)</f>
        <v>61.912594999999996</v>
      </c>
      <c r="J121" s="49">
        <f>VLOOKUP(B121,'Rate Calc '!$F$9:$M$48,7,FALSE)</f>
        <v>509.63483000000002</v>
      </c>
      <c r="K121" s="50">
        <f>VLOOKUP(B121,'Rate Calc '!$F$9:$M$48,8,FALSE)</f>
        <v>1086.4471450000001</v>
      </c>
    </row>
    <row r="122" spans="1:11" ht="13.5" thickBot="1" x14ac:dyDescent="0.35">
      <c r="A122" s="41" t="s">
        <v>310</v>
      </c>
      <c r="B122" s="42" t="s">
        <v>1024</v>
      </c>
      <c r="C122" s="133" t="s">
        <v>311</v>
      </c>
      <c r="D122" s="131" t="s">
        <v>89</v>
      </c>
      <c r="E122" s="43">
        <f>VLOOKUP(B122,'Rate Calc '!$F$9:$M$48,2,FALSE)</f>
        <v>0.92649999999999999</v>
      </c>
      <c r="F122" s="51">
        <f>VLOOKUP(B122,'Rate Calc '!$F$9:$M$48,3,FALSE)</f>
        <v>67.972915</v>
      </c>
      <c r="G122" s="51">
        <f>VLOOKUP(B122,'Rate Calc '!$F$9:$M$48,4,FALSE)</f>
        <v>225.16077000000001</v>
      </c>
      <c r="H122" s="51">
        <f>VLOOKUP(B122,'Rate Calc '!$F$9:$M$48,5,FALSE)</f>
        <v>177.51920999999999</v>
      </c>
      <c r="I122" s="51">
        <f>VLOOKUP(B122,'Rate Calc '!$F$9:$M$48,6,FALSE)</f>
        <v>67.972915</v>
      </c>
      <c r="J122" s="51">
        <f>VLOOKUP(B122,'Rate Calc '!$F$9:$M$48,7,FALSE)</f>
        <v>548.89530999999999</v>
      </c>
      <c r="K122" s="52">
        <f>VLOOKUP(B122,'Rate Calc '!$F$9:$M$48,8,FALSE)</f>
        <v>1174.0322649999998</v>
      </c>
    </row>
    <row r="123" spans="1:11" x14ac:dyDescent="0.3">
      <c r="C123" s="34"/>
    </row>
    <row r="124" spans="1:11" x14ac:dyDescent="0.3">
      <c r="A124" s="33" t="s">
        <v>325</v>
      </c>
      <c r="C124" s="34"/>
    </row>
    <row r="126" spans="1:11" x14ac:dyDescent="0.3">
      <c r="C126" s="39"/>
    </row>
  </sheetData>
  <autoFilter ref="A2:K122" xr:uid="{87E0C0D7-589E-444D-B275-EBAA2805A3A8}"/>
  <conditionalFormatting sqref="C3:C122">
    <cfRule type="expression" dxfId="0" priority="2">
      <formula>$D3="Urban"</formula>
    </cfRule>
  </conditionalFormatting>
  <printOptions horizontalCentered="1"/>
  <pageMargins left="0.1" right="0.1" top="0.25" bottom="0.7" header="0.3" footer="0.3"/>
  <pageSetup scale="96" fitToHeight="4" orientation="landscape" r:id="rId1"/>
  <headerFooter>
    <oddFooter>&amp;L&amp;"Cambria,Regular"Prepared by Myers and Stauffer LC, &amp;D&amp;C&amp;"Cambria,Regular"Source: Federal Register Volume 91, No. 147&amp;R&amp;"Cambria,Regular"Page &amp;P of &amp;N</oddFooter>
  </headerFooter>
  <customProperties>
    <customPr name="OrphanNamesChecke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MS Provider Letter" ma:contentTypeID="0x0101008DA2CD0899BBAE4D907571C6908B6AC70012190DE0FAEAD649A0F28B976FB5BD99" ma:contentTypeVersion="8" ma:contentTypeDescription="" ma:contentTypeScope="" ma:versionID="4d7375169e463689ac6242180b3cad4a">
  <xsd:schema xmlns:xsd="http://www.w3.org/2001/XMLSchema" xmlns:xs="http://www.w3.org/2001/XMLSchema" xmlns:p="http://schemas.microsoft.com/office/2006/metadata/properties" xmlns:ns2="9d98fa39-7fbd-4685-a488-797cac822720" xmlns:ns3="fdbd306d-9ecd-4c95-826c-c285ba0bc3b3" xmlns:ns4="dcdf0062-15e6-47f3-91ae-956c1b802128" targetNamespace="http://schemas.microsoft.com/office/2006/metadata/properties" ma:root="true" ma:fieldsID="0f112797925d06a829245ce6ba24e469" ns2:_="" ns3:_="" ns4:_="">
    <xsd:import namespace="9d98fa39-7fbd-4685-a488-797cac822720"/>
    <xsd:import namespace="fdbd306d-9ecd-4c95-826c-c285ba0bc3b3"/>
    <xsd:import namespace="dcdf0062-15e6-47f3-91ae-956c1b802128"/>
    <xsd:element name="properties">
      <xsd:complexType>
        <xsd:sequence>
          <xsd:element name="documentManagement">
            <xsd:complexType>
              <xsd:all>
                <xsd:element ref="ns2:Provider_x0020_Type" minOccurs="0"/>
                <xsd:element ref="ns2:Search_x0020_Year" minOccurs="0"/>
                <xsd:element ref="ns2:Waiver_x0020_Type" minOccurs="0"/>
                <xsd:element ref="ns3:chfsDmsFeeRateSchedTerms" minOccurs="0"/>
                <xsd:element ref="ns4:b9w7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Provider_x0020_Type" ma:index="8" nillable="true" ma:displayName="Provider Type" ma:list="{4b565b23-a38d-42c6-8eab-9519a0cf77f4}" ma:internalName="Provider_x0020_Type" ma:readOnly="false" ma:showField="Title" ma:web="9d98fa39-7fbd-4685-a488-797cac8227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earch_x0020_Year" ma:index="9" nillable="true" ma:displayName="Search Year" ma:list="{fa70f04e-4ddd-4fef-a643-108353521042}" ma:internalName="Search_x0020_Year" ma:showField="Title" ma:web="9d98fa39-7fbd-4685-a488-797cac822720">
      <xsd:simpleType>
        <xsd:restriction base="dms:Lookup"/>
      </xsd:simpleType>
    </xsd:element>
    <xsd:element name="Waiver_x0020_Type" ma:index="10" nillable="true" ma:displayName="Waiver Type" ma:list="{9fb6ab84-5b1e-4d85-881c-f820b3f8e347}" ma:internalName="Waiver_x0020_Type" ma:showField="Title" ma:web="9d98fa39-7fbd-4685-a488-797cac8227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d306d-9ecd-4c95-826c-c285ba0bc3b3" elementFormDefault="qualified">
    <xsd:import namespace="http://schemas.microsoft.com/office/2006/documentManagement/types"/>
    <xsd:import namespace="http://schemas.microsoft.com/office/infopath/2007/PartnerControls"/>
    <xsd:element name="chfsDmsFeeRateSchedTerms" ma:index="11" nillable="true" ma:displayName="Fee and Rate Schedule Terms" ma:internalName="chfsDmsFeeRateSchedTerm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​​​​​​​​​​​​​​​​​​​​​​​​​​​​​​​​​​​​​​​Behavioral Health Services"/>
                        <xsd:enumeration value="​​Behavioral Health Fee Schedule"/>
                        <xsd:enumeration value="​Chiropractor"/>
                        <xsd:enumeration value="​Nursing Facility"/>
                        <xsd:enumeration value="​Private Duty Nursing"/>
                        <xsd:enumeration value="1915(i) RISE"/>
                        <xsd:enumeration value="Ambulatory Surgical Center (ASC) Services"/>
                        <xsd:enumeration value="Audiology"/>
                        <xsd:enumeration value="Clinical Laboratory"/>
                        <xsd:enumeration value="CMHC Mental Health Substance Abuse Codes and Units of Service"/>
                        <xsd:enumeration value="Comparative Payment Rate Analysis"/>
                        <xsd:enumeration value="Critical Access Hospital"/>
                        <xsd:enumeration value="Dental"/>
                        <xsd:enumeration value="DRG Rates"/>
                        <xsd:enumeration value="DRG Relative Weights"/>
                        <xsd:enumeration value="FFS Physician administered drug list (PAD)​​"/>
                        <xsd:enumeration value="Free Standing LTAC"/>
                        <xsd:enumeration value="Free Standing Psych"/>
                        <xsd:enumeration value="Free Standing Rehab"/>
                        <xsd:enumeration value="Home and Community Based Services Waiver Rates"/>
                        <xsd:enumeration value="Home Health"/>
                        <xsd:enumeration value="Hos​pice"/>
                        <xsd:enumeration value="Hospice - County"/>
                        <xsd:enumeration value="Hospice - Facility"/>
                        <xsd:enumeration value="Medical Supplies, Equipment, and Appliances​ (MSEA)(DME)"/>
                        <xsd:enumeration value="Non DPU Rates"/>
                        <xsd:enumeration value="Occupational Therapy"/>
                        <xsd:enumeration value="Physical Therapy"/>
                        <xsd:enumeration value="Physician"/>
                        <xsd:enumeration value="Preventive Health"/>
                        <xsd:enumeration value="Psych DPU Rates"/>
                        <xsd:enumeration value="Reentry Organizations"/>
                        <xsd:enumeration value="Rehab DPU Rates"/>
                        <xsd:enumeration value="Renal Dialysis - Medicare Part B Drugs"/>
                        <xsd:enumeration value="Specialized Children's Services"/>
                        <xsd:enumeration value="Speech Therapy"/>
                        <xsd:enumeration value="Transportation"/>
                        <xsd:enumeration value="Vision"/>
                        <xsd:enumeration value="Vision Contact Len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df0062-15e6-47f3-91ae-956c1b802128" elementFormDefault="qualified">
    <xsd:import namespace="http://schemas.microsoft.com/office/2006/documentManagement/types"/>
    <xsd:import namespace="http://schemas.microsoft.com/office/infopath/2007/PartnerControls"/>
    <xsd:element name="b9w7" ma:index="12" nillable="true" ma:displayName="Date and Time" ma:internalName="b9w7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arch_x0020_Year xmlns="9d98fa39-7fbd-4685-a488-797cac822720">24</Search_x0020_Year>
    <chfsDmsFeeRateSchedTerms xmlns="fdbd306d-9ecd-4c95-826c-c285ba0bc3b3">
      <Value>Hos​pice</Value>
      <Value>Hospice - County</Value>
      <Value>Hospice - Facility</Value>
    </chfsDmsFeeRateSchedTerms>
    <b9w7 xmlns="dcdf0062-15e6-47f3-91ae-956c1b802128">2026-11-04T15:00:00+00:00</b9w7>
    <Provider_x0020_Type xmlns="9d98fa39-7fbd-4685-a488-797cac822720"/>
    <Waiver_x0020_Type xmlns="9d98fa39-7fbd-4685-a488-797cac822720"/>
  </documentManagement>
</p:properties>
</file>

<file path=customXml/itemProps1.xml><?xml version="1.0" encoding="utf-8"?>
<ds:datastoreItem xmlns:ds="http://schemas.openxmlformats.org/officeDocument/2006/customXml" ds:itemID="{67EF9D5E-EC6C-43FE-A711-AE98CC2CAD79}"/>
</file>

<file path=customXml/itemProps2.xml><?xml version="1.0" encoding="utf-8"?>
<ds:datastoreItem xmlns:ds="http://schemas.openxmlformats.org/officeDocument/2006/customXml" ds:itemID="{70E441E1-F6F9-4018-8020-193AE8594A61}"/>
</file>

<file path=customXml/itemProps3.xml><?xml version="1.0" encoding="utf-8"?>
<ds:datastoreItem xmlns:ds="http://schemas.openxmlformats.org/officeDocument/2006/customXml" ds:itemID="{720E006F-2869-407E-847B-088C6D6CF1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Rate Calc </vt:lpstr>
      <vt:lpstr>Facility Summary</vt:lpstr>
      <vt:lpstr>Sheet1</vt:lpstr>
      <vt:lpstr>Sheet2</vt:lpstr>
      <vt:lpstr>County Summary</vt:lpstr>
      <vt:lpstr>'County Summary'!Print_Area</vt:lpstr>
      <vt:lpstr>'Facility Summary'!Print_Area</vt:lpstr>
      <vt:lpstr>'Rate Calc '!Print_Area</vt:lpstr>
      <vt:lpstr>'County Summary'!Print_Titles</vt:lpstr>
    </vt:vector>
  </TitlesOfParts>
  <Company>UNISYS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Hospice, Hospice County, and Hospice Facility Rates Fee Schedule</dc:title>
  <dc:creator>State User</dc:creator>
  <cp:lastModifiedBy>Claes, Kelly (CHFS DMS)</cp:lastModifiedBy>
  <cp:lastPrinted>2026-10-05T18:01:10Z</cp:lastPrinted>
  <dcterms:created xsi:type="dcterms:W3CDTF">2001-12-14T15:31:26Z</dcterms:created>
  <dcterms:modified xsi:type="dcterms:W3CDTF">2026-10-20T17:14:33Z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0x0101008DA2CD0899BBAE4D907571C6908B6AC70012190DE0FAEAD649A0F28B976FB5BD99</vt:lpwstr>
  </property>
</Properties>
</file>